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\Documents\Local Adaptation Work\"/>
    </mc:Choice>
  </mc:AlternateContent>
  <bookViews>
    <workbookView xWindow="0" yWindow="0" windowWidth="19368" windowHeight="9408" activeTab="1"/>
  </bookViews>
  <sheets>
    <sheet name="Manchester 12-17-13" sheetId="1" r:id="rId1"/>
    <sheet name="Dabob 12-17-13" sheetId="2" r:id="rId2"/>
    <sheet name="Fidalgo 12-18-13" sheetId="3" r:id="rId3"/>
    <sheet name="Oyster Bay 12-19-13" sheetId="4" r:id="rId4"/>
    <sheet name="Combined Data" sheetId="5" r:id="rId5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8" i="2"/>
  <c r="B28" i="2"/>
  <c r="O28" i="2"/>
  <c r="N28" i="2"/>
  <c r="M28" i="2"/>
  <c r="D27" i="2"/>
  <c r="C27" i="2"/>
  <c r="B27" i="2"/>
  <c r="F6" i="4" l="1"/>
  <c r="B5" i="4"/>
  <c r="B6" i="4"/>
  <c r="P6" i="4"/>
  <c r="T5" i="4"/>
  <c r="T6" i="4" s="1"/>
  <c r="U6" i="4" s="1"/>
  <c r="S5" i="4"/>
  <c r="S6" i="4" s="1"/>
  <c r="R5" i="4"/>
  <c r="R6" i="4" s="1"/>
  <c r="Q5" i="4"/>
  <c r="Q6" i="4" s="1"/>
  <c r="P5" i="4"/>
  <c r="M6" i="4"/>
  <c r="N6" i="4" s="1"/>
  <c r="M5" i="4"/>
  <c r="L5" i="4"/>
  <c r="L6" i="4" s="1"/>
  <c r="K5" i="4"/>
  <c r="K6" i="4" s="1"/>
  <c r="J5" i="4"/>
  <c r="J6" i="4" s="1"/>
  <c r="I5" i="4"/>
  <c r="I6" i="4" s="1"/>
  <c r="G6" i="4"/>
  <c r="D6" i="4"/>
  <c r="F5" i="4"/>
  <c r="E5" i="4"/>
  <c r="E6" i="4" s="1"/>
  <c r="D5" i="4"/>
  <c r="C5" i="4"/>
  <c r="C6" i="4" s="1"/>
  <c r="T5" i="3"/>
  <c r="T6" i="3" s="1"/>
  <c r="U6" i="3" s="1"/>
  <c r="S5" i="3"/>
  <c r="S6" i="3" s="1"/>
  <c r="R5" i="3"/>
  <c r="R6" i="3" s="1"/>
  <c r="Q5" i="3"/>
  <c r="Q6" i="3" s="1"/>
  <c r="P5" i="3"/>
  <c r="P6" i="3" s="1"/>
  <c r="M6" i="3"/>
  <c r="N6" i="3" s="1"/>
  <c r="L6" i="3"/>
  <c r="M5" i="3"/>
  <c r="L5" i="3"/>
  <c r="K5" i="3"/>
  <c r="K6" i="3" s="1"/>
  <c r="J5" i="3"/>
  <c r="J6" i="3" s="1"/>
  <c r="I5" i="3"/>
  <c r="I6" i="3" s="1"/>
  <c r="F6" i="3"/>
  <c r="G6" i="3" s="1"/>
  <c r="E6" i="3"/>
  <c r="F5" i="3"/>
  <c r="E5" i="3"/>
  <c r="D5" i="3"/>
  <c r="D6" i="3" s="1"/>
  <c r="C5" i="3"/>
  <c r="C6" i="3" s="1"/>
  <c r="B5" i="3"/>
  <c r="B6" i="3" s="1"/>
  <c r="U6" i="1"/>
  <c r="N6" i="1"/>
  <c r="G6" i="1"/>
  <c r="P6" i="1"/>
  <c r="T5" i="1"/>
  <c r="T6" i="1" s="1"/>
  <c r="S5" i="1"/>
  <c r="S6" i="1" s="1"/>
  <c r="R5" i="1"/>
  <c r="R6" i="1" s="1"/>
  <c r="Q5" i="1"/>
  <c r="Q6" i="1" s="1"/>
  <c r="P5" i="1"/>
  <c r="L6" i="1"/>
  <c r="M5" i="1"/>
  <c r="M6" i="1" s="1"/>
  <c r="L5" i="1"/>
  <c r="K5" i="1"/>
  <c r="K6" i="1" s="1"/>
  <c r="J5" i="1"/>
  <c r="J6" i="1" s="1"/>
  <c r="I5" i="1"/>
  <c r="I6" i="1" s="1"/>
  <c r="F6" i="1"/>
  <c r="C6" i="1"/>
  <c r="D6" i="1"/>
  <c r="E6" i="1"/>
  <c r="B6" i="1"/>
  <c r="C5" i="1"/>
  <c r="D5" i="1"/>
  <c r="E5" i="1"/>
  <c r="F5" i="1"/>
  <c r="B5" i="1"/>
  <c r="T6" i="2"/>
  <c r="M6" i="2"/>
  <c r="F6" i="2"/>
  <c r="T5" i="2"/>
  <c r="F5" i="2"/>
  <c r="M5" i="2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K6" i="5" l="1"/>
  <c r="H6" i="5"/>
  <c r="E6" i="5"/>
  <c r="B6" i="5"/>
  <c r="K5" i="5"/>
  <c r="H5" i="5"/>
  <c r="E5" i="5"/>
  <c r="B5" i="5"/>
  <c r="C4" i="5"/>
  <c r="D4" i="5"/>
  <c r="E4" i="5"/>
  <c r="F4" i="5"/>
  <c r="G4" i="5"/>
  <c r="H4" i="5"/>
  <c r="I4" i="5"/>
  <c r="J4" i="5"/>
  <c r="K4" i="5"/>
  <c r="L4" i="5"/>
  <c r="M4" i="5"/>
  <c r="B4" i="5"/>
  <c r="F3" i="2"/>
  <c r="T24" i="4"/>
  <c r="U24" i="4" s="1"/>
  <c r="T23" i="4"/>
  <c r="U23" i="4" s="1"/>
  <c r="T22" i="4"/>
  <c r="U22" i="4" s="1"/>
  <c r="T21" i="4"/>
  <c r="U21" i="4" s="1"/>
  <c r="T20" i="4"/>
  <c r="U20" i="4" s="1"/>
  <c r="T19" i="4"/>
  <c r="U19" i="4" s="1"/>
  <c r="T18" i="4"/>
  <c r="U18" i="4" s="1"/>
  <c r="T17" i="4"/>
  <c r="U17" i="4" s="1"/>
  <c r="T16" i="4"/>
  <c r="U16" i="4" s="1"/>
  <c r="T15" i="4"/>
  <c r="U15" i="4" s="1"/>
  <c r="T14" i="4"/>
  <c r="U14" i="4" s="1"/>
  <c r="T13" i="4"/>
  <c r="U13" i="4" s="1"/>
  <c r="T12" i="4"/>
  <c r="U12" i="4" s="1"/>
  <c r="T11" i="4"/>
  <c r="U11" i="4" s="1"/>
  <c r="T10" i="4"/>
  <c r="U10" i="4" s="1"/>
  <c r="T9" i="4"/>
  <c r="U9" i="4" s="1"/>
  <c r="T8" i="4"/>
  <c r="U8" i="4" s="1"/>
  <c r="T4" i="4"/>
  <c r="U4" i="4" s="1"/>
  <c r="T3" i="4"/>
  <c r="U3" i="4" s="1"/>
  <c r="M24" i="4"/>
  <c r="N24" i="4" s="1"/>
  <c r="N23" i="4"/>
  <c r="M23" i="4"/>
  <c r="N22" i="4"/>
  <c r="M22" i="4"/>
  <c r="M21" i="4"/>
  <c r="N21" i="4" s="1"/>
  <c r="M20" i="4"/>
  <c r="N20" i="4" s="1"/>
  <c r="N19" i="4"/>
  <c r="M19" i="4"/>
  <c r="N18" i="4"/>
  <c r="M18" i="4"/>
  <c r="M17" i="4"/>
  <c r="N17" i="4" s="1"/>
  <c r="M16" i="4"/>
  <c r="N16" i="4" s="1"/>
  <c r="N15" i="4"/>
  <c r="M15" i="4"/>
  <c r="N14" i="4"/>
  <c r="M14" i="4"/>
  <c r="M13" i="4"/>
  <c r="N13" i="4" s="1"/>
  <c r="M12" i="4"/>
  <c r="N12" i="4" s="1"/>
  <c r="N11" i="4"/>
  <c r="M11" i="4"/>
  <c r="N10" i="4"/>
  <c r="M10" i="4"/>
  <c r="M9" i="4"/>
  <c r="N9" i="4" s="1"/>
  <c r="M8" i="4"/>
  <c r="N8" i="4" s="1"/>
  <c r="M4" i="4"/>
  <c r="N4" i="4" s="1"/>
  <c r="N3" i="4"/>
  <c r="M3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F4" i="4"/>
  <c r="G4" i="4" s="1"/>
  <c r="G3" i="4"/>
  <c r="F3" i="4"/>
  <c r="T24" i="3"/>
  <c r="U24" i="3" s="1"/>
  <c r="T23" i="3"/>
  <c r="U23" i="3" s="1"/>
  <c r="T22" i="3"/>
  <c r="U22" i="3" s="1"/>
  <c r="T21" i="3"/>
  <c r="U21" i="3" s="1"/>
  <c r="T20" i="3"/>
  <c r="U20" i="3" s="1"/>
  <c r="T19" i="3"/>
  <c r="U19" i="3" s="1"/>
  <c r="T18" i="3"/>
  <c r="U18" i="3" s="1"/>
  <c r="T17" i="3"/>
  <c r="U17" i="3" s="1"/>
  <c r="T16" i="3"/>
  <c r="U16" i="3" s="1"/>
  <c r="T15" i="3"/>
  <c r="U15" i="3" s="1"/>
  <c r="T14" i="3"/>
  <c r="U14" i="3" s="1"/>
  <c r="T13" i="3"/>
  <c r="U13" i="3" s="1"/>
  <c r="T12" i="3"/>
  <c r="U12" i="3" s="1"/>
  <c r="T11" i="3"/>
  <c r="U11" i="3" s="1"/>
  <c r="T10" i="3"/>
  <c r="U10" i="3" s="1"/>
  <c r="T9" i="3"/>
  <c r="U9" i="3" s="1"/>
  <c r="T8" i="3"/>
  <c r="U8" i="3" s="1"/>
  <c r="T4" i="3"/>
  <c r="U4" i="3" s="1"/>
  <c r="T3" i="3"/>
  <c r="U3" i="3" s="1"/>
  <c r="N24" i="3"/>
  <c r="M24" i="3"/>
  <c r="N23" i="3"/>
  <c r="M23" i="3"/>
  <c r="M22" i="3"/>
  <c r="N22" i="3" s="1"/>
  <c r="M21" i="3"/>
  <c r="N21" i="3" s="1"/>
  <c r="N20" i="3"/>
  <c r="M20" i="3"/>
  <c r="N19" i="3"/>
  <c r="M19" i="3"/>
  <c r="N18" i="3"/>
  <c r="M18" i="3"/>
  <c r="M17" i="3"/>
  <c r="N17" i="3" s="1"/>
  <c r="N16" i="3"/>
  <c r="M16" i="3"/>
  <c r="N15" i="3"/>
  <c r="M15" i="3"/>
  <c r="N14" i="3"/>
  <c r="M14" i="3"/>
  <c r="M13" i="3"/>
  <c r="N13" i="3" s="1"/>
  <c r="N12" i="3"/>
  <c r="M12" i="3"/>
  <c r="N11" i="3"/>
  <c r="M11" i="3"/>
  <c r="N10" i="3"/>
  <c r="M10" i="3"/>
  <c r="M9" i="3"/>
  <c r="N9" i="3" s="1"/>
  <c r="N8" i="3"/>
  <c r="M8" i="3"/>
  <c r="M4" i="3"/>
  <c r="N4" i="3" s="1"/>
  <c r="N3" i="3"/>
  <c r="M3" i="3"/>
  <c r="G18" i="3"/>
  <c r="G19" i="3"/>
  <c r="G20" i="3"/>
  <c r="G21" i="3"/>
  <c r="G22" i="3"/>
  <c r="G23" i="3"/>
  <c r="G24" i="3"/>
  <c r="F18" i="3"/>
  <c r="F19" i="3"/>
  <c r="F20" i="3"/>
  <c r="F21" i="3"/>
  <c r="F22" i="3"/>
  <c r="F23" i="3"/>
  <c r="F24" i="3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4" i="3"/>
  <c r="G4" i="3" s="1"/>
  <c r="F3" i="3"/>
  <c r="G3" i="3" s="1"/>
  <c r="T3" i="2"/>
  <c r="U3" i="2" s="1"/>
  <c r="M3" i="2"/>
  <c r="N3" i="2" s="1"/>
  <c r="T21" i="2"/>
  <c r="U21" i="2" s="1"/>
  <c r="U20" i="2"/>
  <c r="T20" i="2"/>
  <c r="U19" i="2"/>
  <c r="T19" i="2"/>
  <c r="T18" i="2"/>
  <c r="U18" i="2" s="1"/>
  <c r="T17" i="2"/>
  <c r="U17" i="2" s="1"/>
  <c r="U16" i="2"/>
  <c r="T16" i="2"/>
  <c r="U15" i="2"/>
  <c r="T15" i="2"/>
  <c r="T14" i="2"/>
  <c r="U14" i="2" s="1"/>
  <c r="T13" i="2"/>
  <c r="U13" i="2" s="1"/>
  <c r="U12" i="2"/>
  <c r="T12" i="2"/>
  <c r="U11" i="2"/>
  <c r="T11" i="2"/>
  <c r="T10" i="2"/>
  <c r="U10" i="2" s="1"/>
  <c r="T9" i="2"/>
  <c r="U9" i="2" s="1"/>
  <c r="U8" i="2"/>
  <c r="T8" i="2"/>
  <c r="T4" i="2"/>
  <c r="U4" i="2" s="1"/>
  <c r="M21" i="2"/>
  <c r="N21" i="2" s="1"/>
  <c r="N20" i="2"/>
  <c r="M20" i="2"/>
  <c r="N19" i="2"/>
  <c r="M19" i="2"/>
  <c r="M18" i="2"/>
  <c r="N18" i="2" s="1"/>
  <c r="M17" i="2"/>
  <c r="N17" i="2" s="1"/>
  <c r="N16" i="2"/>
  <c r="M16" i="2"/>
  <c r="N15" i="2"/>
  <c r="M15" i="2"/>
  <c r="M14" i="2"/>
  <c r="N14" i="2" s="1"/>
  <c r="M13" i="2"/>
  <c r="N13" i="2" s="1"/>
  <c r="N12" i="2"/>
  <c r="M12" i="2"/>
  <c r="N11" i="2"/>
  <c r="M11" i="2"/>
  <c r="M10" i="2"/>
  <c r="N10" i="2" s="1"/>
  <c r="M9" i="2"/>
  <c r="N9" i="2" s="1"/>
  <c r="N8" i="2"/>
  <c r="M8" i="2"/>
  <c r="M4" i="2"/>
  <c r="N4" i="2" s="1"/>
  <c r="G19" i="2"/>
  <c r="G20" i="2"/>
  <c r="G21" i="2"/>
  <c r="F18" i="2"/>
  <c r="G18" i="2" s="1"/>
  <c r="F19" i="2"/>
  <c r="F20" i="2"/>
  <c r="F21" i="2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4" i="2"/>
  <c r="G4" i="2" s="1"/>
  <c r="G3" i="2"/>
  <c r="U17" i="1"/>
  <c r="T17" i="1"/>
  <c r="U16" i="1"/>
  <c r="T16" i="1"/>
  <c r="T15" i="1"/>
  <c r="U15" i="1" s="1"/>
  <c r="T14" i="1"/>
  <c r="U14" i="1" s="1"/>
  <c r="U13" i="1"/>
  <c r="T13" i="1"/>
  <c r="U12" i="1"/>
  <c r="T12" i="1"/>
  <c r="T11" i="1"/>
  <c r="U11" i="1" s="1"/>
  <c r="T10" i="1"/>
  <c r="U10" i="1" s="1"/>
  <c r="U9" i="1"/>
  <c r="T9" i="1"/>
  <c r="U8" i="1"/>
  <c r="T8" i="1"/>
  <c r="T4" i="1"/>
  <c r="U4" i="1" s="1"/>
  <c r="T3" i="1"/>
  <c r="U3" i="1" s="1"/>
  <c r="M17" i="1"/>
  <c r="N17" i="1" s="1"/>
  <c r="N16" i="1"/>
  <c r="M16" i="1"/>
  <c r="N15" i="1"/>
  <c r="M15" i="1"/>
  <c r="M14" i="1"/>
  <c r="N14" i="1" s="1"/>
  <c r="M13" i="1"/>
  <c r="N13" i="1" s="1"/>
  <c r="N12" i="1"/>
  <c r="M12" i="1"/>
  <c r="N11" i="1"/>
  <c r="M11" i="1"/>
  <c r="M10" i="1"/>
  <c r="N10" i="1" s="1"/>
  <c r="M9" i="1"/>
  <c r="N9" i="1" s="1"/>
  <c r="N8" i="1"/>
  <c r="M8" i="1"/>
  <c r="N4" i="1"/>
  <c r="M4" i="1"/>
  <c r="N3" i="1"/>
  <c r="M3" i="1"/>
  <c r="G8" i="1"/>
  <c r="G9" i="1"/>
  <c r="G10" i="1"/>
  <c r="G11" i="1"/>
  <c r="G12" i="1"/>
  <c r="G13" i="1"/>
  <c r="G14" i="1"/>
  <c r="G15" i="1"/>
  <c r="G16" i="1"/>
  <c r="G17" i="1"/>
  <c r="G3" i="1"/>
  <c r="F4" i="1"/>
  <c r="G4" i="1" s="1"/>
  <c r="F8" i="1"/>
  <c r="F9" i="1"/>
  <c r="F10" i="1"/>
  <c r="F11" i="1"/>
  <c r="F12" i="1"/>
  <c r="F13" i="1"/>
  <c r="F14" i="1"/>
  <c r="F15" i="1"/>
  <c r="F16" i="1"/>
  <c r="F17" i="1"/>
  <c r="F3" i="1"/>
</calcChain>
</file>

<file path=xl/sharedStrings.xml><?xml version="1.0" encoding="utf-8"?>
<sst xmlns="http://schemas.openxmlformats.org/spreadsheetml/2006/main" count="389" uniqueCount="95">
  <si>
    <t>NF</t>
  </si>
  <si>
    <t>4N7</t>
  </si>
  <si>
    <t>Live</t>
  </si>
  <si>
    <t>Dead</t>
  </si>
  <si>
    <t>Total</t>
  </si>
  <si>
    <t>Missing</t>
  </si>
  <si>
    <t>Crab</t>
  </si>
  <si>
    <t xml:space="preserve">Shrimp </t>
  </si>
  <si>
    <t>Barnacles</t>
  </si>
  <si>
    <t>Tray</t>
  </si>
  <si>
    <t>Population</t>
  </si>
  <si>
    <t>HL</t>
  </si>
  <si>
    <t>4H6</t>
  </si>
  <si>
    <t>Needlenose Fish</t>
  </si>
  <si>
    <t>SN</t>
  </si>
  <si>
    <t>4S1</t>
  </si>
  <si>
    <t>4H12</t>
  </si>
  <si>
    <t>Conspecifics</t>
  </si>
  <si>
    <t>4S16</t>
  </si>
  <si>
    <t>Tunicate</t>
  </si>
  <si>
    <t>Slippershell</t>
  </si>
  <si>
    <t>4N1</t>
  </si>
  <si>
    <t>Scallops</t>
  </si>
  <si>
    <t>4S8</t>
  </si>
  <si>
    <t>Anemone</t>
  </si>
  <si>
    <t>Cucumber</t>
  </si>
  <si>
    <t>4S10</t>
  </si>
  <si>
    <t>Hermit Crabs</t>
  </si>
  <si>
    <t>4N13</t>
  </si>
  <si>
    <t>4N10</t>
  </si>
  <si>
    <t>4H3</t>
  </si>
  <si>
    <t>4H13-16</t>
  </si>
  <si>
    <t>3H11</t>
  </si>
  <si>
    <t>All live count based on 1/4 count from 1 windscreen bag</t>
  </si>
  <si>
    <t>Drill/Snail</t>
  </si>
  <si>
    <t>Gunnels (fish)</t>
  </si>
  <si>
    <t>Needlenose (fish)</t>
  </si>
  <si>
    <t>Sculpin</t>
  </si>
  <si>
    <t>3S15</t>
  </si>
  <si>
    <t>3N13</t>
  </si>
  <si>
    <t>Flatworm</t>
  </si>
  <si>
    <t>3H14</t>
  </si>
  <si>
    <t>3S7</t>
  </si>
  <si>
    <t>3H2</t>
  </si>
  <si>
    <t>3N1</t>
  </si>
  <si>
    <t>3N8</t>
  </si>
  <si>
    <t>3H5</t>
  </si>
  <si>
    <t>3S4</t>
  </si>
  <si>
    <t>3S10</t>
  </si>
  <si>
    <t>3N10</t>
  </si>
  <si>
    <t>2H15</t>
  </si>
  <si>
    <t>2S16</t>
  </si>
  <si>
    <t>2S12</t>
  </si>
  <si>
    <t>2N4</t>
  </si>
  <si>
    <t>Scallops/Clams</t>
  </si>
  <si>
    <t>2N6</t>
  </si>
  <si>
    <t>2H8</t>
  </si>
  <si>
    <t>2N14</t>
  </si>
  <si>
    <t>2N12</t>
  </si>
  <si>
    <t>Feather Duster</t>
  </si>
  <si>
    <t>Pipefish</t>
  </si>
  <si>
    <t>Mussel</t>
  </si>
  <si>
    <t>2H10</t>
  </si>
  <si>
    <t>Flatworm/worm/Mudworm</t>
  </si>
  <si>
    <t>2H3</t>
  </si>
  <si>
    <t>2S2</t>
  </si>
  <si>
    <t>2S6</t>
  </si>
  <si>
    <t>1H5</t>
  </si>
  <si>
    <t>1S8</t>
  </si>
  <si>
    <t>1N16</t>
  </si>
  <si>
    <t>1H14</t>
  </si>
  <si>
    <t>1N4</t>
  </si>
  <si>
    <t>1N5</t>
  </si>
  <si>
    <t>1S4</t>
  </si>
  <si>
    <t>1S11</t>
  </si>
  <si>
    <t>1N10</t>
  </si>
  <si>
    <t>1H10</t>
  </si>
  <si>
    <t>1S16</t>
  </si>
  <si>
    <t>1H4</t>
  </si>
  <si>
    <t>AVG</t>
  </si>
  <si>
    <t>Oyster Bay Pop Live</t>
  </si>
  <si>
    <t>Fidalgo Pop Live</t>
  </si>
  <si>
    <t>Dabob Pop Survival</t>
  </si>
  <si>
    <t>Manchester Pop Survival</t>
  </si>
  <si>
    <t>Percent Survival</t>
  </si>
  <si>
    <t>Site Total Survival</t>
  </si>
  <si>
    <t>Site Percent Survival</t>
  </si>
  <si>
    <t>Manchester</t>
  </si>
  <si>
    <t>Fidalgo</t>
  </si>
  <si>
    <t>Oyster Bay</t>
  </si>
  <si>
    <t>Dabob*</t>
  </si>
  <si>
    <t>Totals</t>
  </si>
  <si>
    <t>Proportion Live</t>
  </si>
  <si>
    <t>Counted Live</t>
  </si>
  <si>
    <t>Est Remaining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</si>
</sst>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</a:t>
            </a:r>
            <a:r>
              <a:rPr lang="en-US" baseline="0"/>
              <a:t> Count vs Estimation of Live Remaining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'Dabob 12-17-13'!$A$27</c:f>
              <c:strCache>
                <c:ptCount val="1"/>
                <c:pt idx="0">
                  <c:v>Counted Live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'Dabob 12-17-13'!$B$26:$D$26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'Dabob 12-17-13'!$B$27:$D$27</c:f>
              <c:numCache>
                <c:formatCode>General</c:formatCode>
                <c:ptCount val="3"/>
                <c:pt idx="0">
                  <c:v>47</c:v>
                </c:pt>
                <c:pt idx="1">
                  <c:v>57</c:v>
                </c:pt>
                <c:pt idx="2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'Dabob 12-17-13'!$A$28</c:f>
              <c:strCache>
                <c:ptCount val="1"/>
                <c:pt idx="0">
                  <c:v>Est Remaining Live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'Dabob 12-17-13'!$B$26:$D$26</c:f>
              <c:strCache>
                <c:ptCount val="3"/>
                <c:pt idx="0">
                  <c:v>NF</c:v>
                </c:pt>
                <c:pt idx="1">
                  <c:v>HL</c:v>
                </c:pt>
                <c:pt idx="2">
                  <c:v>SN</c:v>
                </c:pt>
              </c:strCache>
            </c:strRef>
          </c:cat>
          <c:val>
            <c:numRef>
              <c:f>'Dabob 12-17-13'!$B$28:$D$28</c:f>
              <c:numCache>
                <c:formatCode>0.00</c:formatCode>
                <c:ptCount val="3"/>
                <c:pt idx="0">
                  <c:v>31.578125</c:v>
                </c:pt>
                <c:pt idx="1">
                  <c:v>52.546875</c:v>
                </c:pt>
                <c:pt idx="2">
                  <c:v>42.1875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969856"/>
        <c:axId val="951972576"/>
      </c:barChart>
      <c:catAx>
        <c:axId val="95196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72576"/>
        <c:crosses val="autoZero"/>
        <c:auto val="1"/>
        <c:lblAlgn val="ctr"/>
        <c:lblOffset val="100"/>
        <c:noMultiLvlLbl val="0"/>
      </c:catAx>
      <c:valAx>
        <c:axId val="9519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</a:t>
                </a:r>
                <a:r>
                  <a:rPr lang="en-US" baseline="0"/>
                  <a:t> of Individuals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6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'Combined Data'!$A$5</c:f>
              <c:strCache>
                <c:ptCount val="1"/>
                <c:pt idx="0">
                  <c:v>Site Total Survival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('Combined Data'!$B$1,'Combined Data'!$E$1,'Combined Data'!$H$1,'Combined Data'!$K$1)</c:f>
              <c:strCache>
                <c:ptCount val="4"/>
                <c:pt idx="0">
                  <c:v>Manchester</c:v>
                </c:pt>
                <c:pt idx="1">
                  <c:v>Dabob*</c:v>
                </c:pt>
                <c:pt idx="2">
                  <c:v>Fidalgo</c:v>
                </c:pt>
                <c:pt idx="3">
                  <c:v>Oyster Bay</c:v>
                </c:pt>
              </c:strCache>
            </c:strRef>
          </c:cat>
          <c:val>
            <c:numRef>
              <c:f>('Combined Data'!$B$5,'Combined Data'!$E$5,'Combined Data'!$H$5,'Combined Data'!$K$5)</c:f>
              <c:numCache>
                <c:formatCode>General</c:formatCode>
                <c:ptCount val="4"/>
                <c:pt idx="0">
                  <c:v>1217</c:v>
                </c:pt>
                <c:pt idx="1">
                  <c:v>632</c:v>
                </c:pt>
                <c:pt idx="2">
                  <c:v>1259</c:v>
                </c:pt>
                <c:pt idx="3">
                  <c:v>1240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1268064"/>
        <c:axId val="552738800"/>
      </c:barChart>
      <c:catAx>
        <c:axId val="86126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4965944881889763"/>
              <c:y val="0.901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38800"/>
        <c:crosses val="autoZero"/>
        <c:auto val="1"/>
        <c:lblAlgn val="ctr"/>
        <c:lblOffset val="100"/>
        <c:noMultiLvlLbl val="0"/>
      </c:catAx>
      <c:valAx>
        <c:axId val="55273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Live*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6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</a:t>
            </a:r>
            <a:r>
              <a:rPr lang="en-US" baseline="0"/>
              <a:t> Survival by Site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'Combined Data'!$A$3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>
                  <a:alpha val="28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 w="15875">
                <a:solidFill>
                  <a:schemeClr val="tx1">
                    <a:alpha val="28000"/>
                  </a:schemeClr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'Combined Data'!$B$1:$M$2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Dabob*</c:v>
                  </c:pt>
                  <c:pt idx="6">
                    <c:v>Fidalgo</c:v>
                  </c:pt>
                  <c:pt idx="9">
                    <c:v>Oyster Bay</c:v>
                  </c:pt>
                </c:lvl>
              </c:multiLvlStrCache>
            </c:multiLvlStrRef>
          </c:cat>
          <c:val>
            <c:numRef>
              <c:f>'Combined Data'!$B$3:$M$3</c:f>
              <c:numCache>
                <c:formatCode>General</c:formatCode>
                <c:ptCount val="12"/>
                <c:pt idx="0">
                  <c:v>391</c:v>
                </c:pt>
                <c:pt idx="1">
                  <c:v>405</c:v>
                </c:pt>
                <c:pt idx="2">
                  <c:v>421</c:v>
                </c:pt>
                <c:pt idx="3">
                  <c:v>188</c:v>
                </c:pt>
                <c:pt idx="4">
                  <c:v>228</c:v>
                </c:pt>
                <c:pt idx="5">
                  <c:v>216</c:v>
                </c:pt>
                <c:pt idx="6">
                  <c:v>447</c:v>
                </c:pt>
                <c:pt idx="7">
                  <c:v>410</c:v>
                </c:pt>
                <c:pt idx="8">
                  <c:v>402</c:v>
                </c:pt>
                <c:pt idx="9">
                  <c:v>433</c:v>
                </c:pt>
                <c:pt idx="10">
                  <c:v>411</c:v>
                </c:pt>
                <c:pt idx="11">
                  <c:v>396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864076032"/>
        <c:axId val="864071680"/>
      </c:barChart>
      <c:catAx>
        <c:axId val="864076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071680"/>
        <c:crosses val="autoZero"/>
        <c:auto val="1"/>
        <c:lblAlgn val="ctr"/>
        <c:lblOffset val="100"/>
        <c:noMultiLvlLbl val="0"/>
      </c:catAx>
      <c:valAx>
        <c:axId val="8640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Live</a:t>
                </a:r>
                <a:r>
                  <a:rPr lang="en-US" baseline="0"/>
                  <a:t> Count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07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335280</xdr:colOff>
      <xdr:row>31</xdr:row>
      <xdr:rowOff>64770</xdr:rowOff>
    </xdr:from>
    <xdr:to>
      <xdr:col>9</xdr:col>
      <xdr:colOff>205740</xdr:colOff>
      <xdr:row>46</xdr:row>
      <xdr:rowOff>64770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472440</xdr:colOff>
      <xdr:row>8</xdr:row>
      <xdr:rowOff>7620</xdr:rowOff>
    </xdr:from>
    <xdr:to>
      <xdr:col>16</xdr:col>
      <xdr:colOff>167640</xdr:colOff>
      <xdr:row>23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815340</xdr:colOff>
      <xdr:row>7</xdr:row>
      <xdr:rowOff>175260</xdr:rowOff>
    </xdr:from>
    <xdr:to>
      <xdr:col>7</xdr:col>
      <xdr:colOff>525780</xdr:colOff>
      <xdr:row>22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L26" sqref="L26"/>
    </sheetView>
  </sheetViews>
  <sheetFormatPr defaultRowHeight="14.4" x14ac:dyDescent="0.3"/>
  <cols>
    <col min="1" max="1" width="14.33203125" bestFit="1" customWidth="1"/>
    <col min="8" max="8" width="14.33203125" bestFit="1" customWidth="1"/>
    <col min="15" max="15" width="14.3320312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21</v>
      </c>
      <c r="C2" t="s">
        <v>1</v>
      </c>
      <c r="D2" t="s">
        <v>29</v>
      </c>
      <c r="E2" t="s">
        <v>28</v>
      </c>
      <c r="H2" t="s">
        <v>9</v>
      </c>
      <c r="I2" t="s">
        <v>30</v>
      </c>
      <c r="J2" t="s">
        <v>12</v>
      </c>
      <c r="K2" t="s">
        <v>16</v>
      </c>
      <c r="L2" t="s">
        <v>31</v>
      </c>
      <c r="O2" t="s">
        <v>9</v>
      </c>
      <c r="P2" t="s">
        <v>15</v>
      </c>
      <c r="Q2" t="s">
        <v>23</v>
      </c>
      <c r="R2" t="s">
        <v>26</v>
      </c>
      <c r="S2" t="s">
        <v>18</v>
      </c>
    </row>
    <row r="3" spans="1:21" x14ac:dyDescent="0.3">
      <c r="A3" t="s">
        <v>2</v>
      </c>
      <c r="B3">
        <v>96</v>
      </c>
      <c r="C3">
        <v>109</v>
      </c>
      <c r="D3">
        <v>73</v>
      </c>
      <c r="E3">
        <v>113</v>
      </c>
      <c r="F3">
        <f>(B3+C3+D3+E3)</f>
        <v>391</v>
      </c>
      <c r="G3">
        <f>(F3/4)</f>
        <v>97.75</v>
      </c>
      <c r="H3" t="s">
        <v>2</v>
      </c>
      <c r="I3">
        <v>104</v>
      </c>
      <c r="J3">
        <v>108</v>
      </c>
      <c r="K3">
        <v>96</v>
      </c>
      <c r="L3">
        <v>97</v>
      </c>
      <c r="M3">
        <f>(I3+J3+K3+L3)</f>
        <v>405</v>
      </c>
      <c r="N3">
        <f>(M3/4)</f>
        <v>101.25</v>
      </c>
      <c r="O3" t="s">
        <v>2</v>
      </c>
      <c r="P3">
        <v>100</v>
      </c>
      <c r="Q3">
        <v>109</v>
      </c>
      <c r="R3">
        <v>114</v>
      </c>
      <c r="S3">
        <v>98</v>
      </c>
      <c r="T3">
        <f>(P3+Q3+R3+S3)</f>
        <v>421</v>
      </c>
      <c r="U3">
        <f>(T3/4)</f>
        <v>105.25</v>
      </c>
    </row>
    <row r="4" spans="1:21" x14ac:dyDescent="0.3">
      <c r="A4" t="s">
        <v>3</v>
      </c>
      <c r="B4">
        <v>1</v>
      </c>
      <c r="C4">
        <v>2</v>
      </c>
      <c r="D4">
        <v>7</v>
      </c>
      <c r="E4">
        <v>3</v>
      </c>
      <c r="F4">
        <f t="shared" ref="F4:F17" si="0">(B4+C4+D4+E4)</f>
        <v>13</v>
      </c>
      <c r="G4">
        <f t="shared" ref="G4:G17" si="1">(F4/4)</f>
        <v>3.25</v>
      </c>
      <c r="H4" t="s">
        <v>3</v>
      </c>
      <c r="I4">
        <v>0</v>
      </c>
      <c r="J4">
        <v>1</v>
      </c>
      <c r="K4">
        <v>0</v>
      </c>
      <c r="L4">
        <v>0</v>
      </c>
      <c r="M4">
        <f t="shared" ref="M4:M17" si="2">(I4+J4+K4+L4)</f>
        <v>1</v>
      </c>
      <c r="N4">
        <f t="shared" ref="N4:N17" si="3">(M4/4)</f>
        <v>0.25</v>
      </c>
      <c r="O4" t="s">
        <v>3</v>
      </c>
      <c r="P4">
        <v>1</v>
      </c>
      <c r="Q4">
        <v>3</v>
      </c>
      <c r="R4">
        <v>6</v>
      </c>
      <c r="S4">
        <v>1</v>
      </c>
      <c r="T4">
        <f t="shared" ref="T4:T17" si="4">(P4+Q4+R4+S4)</f>
        <v>11</v>
      </c>
      <c r="U4">
        <f t="shared" ref="U4:U17" si="5">(T4/4)</f>
        <v>2.75</v>
      </c>
    </row>
    <row r="5" spans="1:21" x14ac:dyDescent="0.3">
      <c r="A5" t="s">
        <v>4</v>
      </c>
      <c r="B5">
        <f>SUM(B3:B4)</f>
        <v>97</v>
      </c>
      <c r="C5">
        <f t="shared" ref="C5:F5" si="6">SUM(C3:C4)</f>
        <v>111</v>
      </c>
      <c r="D5">
        <f t="shared" si="6"/>
        <v>80</v>
      </c>
      <c r="E5">
        <f t="shared" si="6"/>
        <v>116</v>
      </c>
      <c r="F5">
        <f t="shared" si="6"/>
        <v>404</v>
      </c>
      <c r="H5" t="s">
        <v>4</v>
      </c>
      <c r="I5">
        <f>SUM(I3:I4)</f>
        <v>104</v>
      </c>
      <c r="J5">
        <f t="shared" ref="J5" si="7">SUM(J3:J4)</f>
        <v>109</v>
      </c>
      <c r="K5">
        <f t="shared" ref="K5" si="8">SUM(K3:K4)</f>
        <v>96</v>
      </c>
      <c r="L5">
        <f t="shared" ref="L5" si="9">SUM(L3:L4)</f>
        <v>97</v>
      </c>
      <c r="M5">
        <f t="shared" ref="M5" si="10">SUM(M3:M4)</f>
        <v>406</v>
      </c>
      <c r="O5" t="s">
        <v>4</v>
      </c>
      <c r="P5">
        <f>SUM(P3:P4)</f>
        <v>101</v>
      </c>
      <c r="Q5">
        <f t="shared" ref="Q5" si="11">SUM(Q3:Q4)</f>
        <v>112</v>
      </c>
      <c r="R5">
        <f t="shared" ref="R5" si="12">SUM(R3:R4)</f>
        <v>120</v>
      </c>
      <c r="S5">
        <f t="shared" ref="S5" si="13">SUM(S3:S4)</f>
        <v>99</v>
      </c>
      <c r="T5">
        <f t="shared" ref="T5" si="14">SUM(T3:T4)</f>
        <v>432</v>
      </c>
    </row>
    <row r="6" spans="1:21" x14ac:dyDescent="0.3">
      <c r="A6" t="s">
        <v>5</v>
      </c>
      <c r="B6">
        <f>(120-B5)</f>
        <v>23</v>
      </c>
      <c r="C6">
        <f t="shared" ref="C6:E6" si="15">(120-C5)</f>
        <v>9</v>
      </c>
      <c r="D6">
        <f t="shared" si="15"/>
        <v>40</v>
      </c>
      <c r="E6">
        <f t="shared" si="15"/>
        <v>4</v>
      </c>
      <c r="F6">
        <f>(480-F5)</f>
        <v>76</v>
      </c>
      <c r="G6">
        <f>(F6/4)</f>
        <v>19</v>
      </c>
      <c r="H6" t="s">
        <v>5</v>
      </c>
      <c r="I6">
        <f>(120-I5)</f>
        <v>16</v>
      </c>
      <c r="J6">
        <f t="shared" ref="J6" si="16">(120-J5)</f>
        <v>11</v>
      </c>
      <c r="K6">
        <f t="shared" ref="K6" si="17">(120-K5)</f>
        <v>24</v>
      </c>
      <c r="L6">
        <f t="shared" ref="L6" si="18">(120-L5)</f>
        <v>23</v>
      </c>
      <c r="M6">
        <f>(480-M5)</f>
        <v>74</v>
      </c>
      <c r="N6">
        <f>(M6/4)</f>
        <v>18.5</v>
      </c>
      <c r="O6" t="s">
        <v>5</v>
      </c>
      <c r="P6">
        <f>(120-P5)</f>
        <v>19</v>
      </c>
      <c r="Q6">
        <f t="shared" ref="Q6" si="19">(120-Q5)</f>
        <v>8</v>
      </c>
      <c r="R6">
        <f t="shared" ref="R6" si="20">(120-R5)</f>
        <v>0</v>
      </c>
      <c r="S6">
        <f t="shared" ref="S6" si="21">(120-S5)</f>
        <v>21</v>
      </c>
      <c r="T6">
        <f>(480-T5)</f>
        <v>48</v>
      </c>
      <c r="U6">
        <f>(T6/4)</f>
        <v>12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0</v>
      </c>
      <c r="C8">
        <v>1</v>
      </c>
      <c r="D8">
        <v>0</v>
      </c>
      <c r="E8">
        <v>0</v>
      </c>
      <c r="F8">
        <f t="shared" si="0"/>
        <v>1</v>
      </c>
      <c r="G8">
        <f t="shared" si="1"/>
        <v>0.25</v>
      </c>
      <c r="H8" t="s">
        <v>6</v>
      </c>
      <c r="I8">
        <v>0</v>
      </c>
      <c r="J8">
        <v>2</v>
      </c>
      <c r="K8">
        <v>0</v>
      </c>
      <c r="L8">
        <v>1</v>
      </c>
      <c r="M8">
        <f t="shared" si="2"/>
        <v>3</v>
      </c>
      <c r="N8">
        <f t="shared" si="3"/>
        <v>0.75</v>
      </c>
      <c r="O8" t="s">
        <v>6</v>
      </c>
      <c r="P8">
        <v>0</v>
      </c>
      <c r="Q8">
        <v>0</v>
      </c>
      <c r="R8">
        <v>2</v>
      </c>
      <c r="S8">
        <v>0</v>
      </c>
      <c r="T8">
        <f t="shared" si="4"/>
        <v>2</v>
      </c>
      <c r="U8">
        <f t="shared" si="5"/>
        <v>0.5</v>
      </c>
    </row>
    <row r="9" spans="1:21" x14ac:dyDescent="0.3">
      <c r="A9" t="s">
        <v>7</v>
      </c>
      <c r="B9">
        <v>3</v>
      </c>
      <c r="C9">
        <v>4</v>
      </c>
      <c r="D9">
        <v>0</v>
      </c>
      <c r="E9">
        <v>0</v>
      </c>
      <c r="F9">
        <f t="shared" si="0"/>
        <v>7</v>
      </c>
      <c r="G9">
        <f t="shared" si="1"/>
        <v>1.75</v>
      </c>
      <c r="H9" t="s">
        <v>7</v>
      </c>
      <c r="I9">
        <v>1</v>
      </c>
      <c r="J9">
        <v>5</v>
      </c>
      <c r="K9">
        <v>1</v>
      </c>
      <c r="L9">
        <v>3</v>
      </c>
      <c r="M9">
        <f t="shared" si="2"/>
        <v>10</v>
      </c>
      <c r="N9">
        <f t="shared" si="3"/>
        <v>2.5</v>
      </c>
      <c r="O9" t="s">
        <v>7</v>
      </c>
      <c r="P9">
        <v>0</v>
      </c>
      <c r="Q9">
        <v>0</v>
      </c>
      <c r="R9">
        <v>2</v>
      </c>
      <c r="S9">
        <v>3</v>
      </c>
      <c r="T9">
        <f t="shared" si="4"/>
        <v>5</v>
      </c>
      <c r="U9">
        <f t="shared" si="5"/>
        <v>1.25</v>
      </c>
    </row>
    <row r="10" spans="1:21" x14ac:dyDescent="0.3">
      <c r="A10" t="s">
        <v>8</v>
      </c>
      <c r="B10">
        <v>8</v>
      </c>
      <c r="C10">
        <v>5</v>
      </c>
      <c r="D10">
        <v>19</v>
      </c>
      <c r="E10">
        <v>0</v>
      </c>
      <c r="F10">
        <f t="shared" si="0"/>
        <v>32</v>
      </c>
      <c r="G10">
        <f t="shared" si="1"/>
        <v>8</v>
      </c>
      <c r="H10" t="s">
        <v>8</v>
      </c>
      <c r="I10">
        <v>10</v>
      </c>
      <c r="J10">
        <v>15</v>
      </c>
      <c r="K10">
        <v>14</v>
      </c>
      <c r="L10">
        <v>10</v>
      </c>
      <c r="M10">
        <f t="shared" si="2"/>
        <v>49</v>
      </c>
      <c r="N10">
        <f t="shared" si="3"/>
        <v>12.25</v>
      </c>
      <c r="O10" t="s">
        <v>8</v>
      </c>
      <c r="P10">
        <v>6</v>
      </c>
      <c r="Q10">
        <v>0</v>
      </c>
      <c r="R10">
        <v>5</v>
      </c>
      <c r="S10">
        <v>18</v>
      </c>
      <c r="T10">
        <f t="shared" si="4"/>
        <v>29</v>
      </c>
      <c r="U10">
        <f t="shared" si="5"/>
        <v>7.25</v>
      </c>
    </row>
    <row r="11" spans="1:21" x14ac:dyDescent="0.3">
      <c r="A11" t="s">
        <v>13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13</v>
      </c>
      <c r="I11">
        <v>0</v>
      </c>
      <c r="J11">
        <v>1</v>
      </c>
      <c r="K11">
        <v>0</v>
      </c>
      <c r="L11">
        <v>0</v>
      </c>
      <c r="M11">
        <f t="shared" si="2"/>
        <v>1</v>
      </c>
      <c r="N11">
        <f t="shared" si="3"/>
        <v>0.25</v>
      </c>
      <c r="O11" t="s">
        <v>13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1</v>
      </c>
      <c r="T12">
        <f t="shared" si="4"/>
        <v>1</v>
      </c>
      <c r="U12">
        <f t="shared" si="5"/>
        <v>0.25</v>
      </c>
    </row>
    <row r="13" spans="1:21" x14ac:dyDescent="0.3">
      <c r="A13" t="s">
        <v>20</v>
      </c>
      <c r="B13">
        <v>1</v>
      </c>
      <c r="C13">
        <v>0</v>
      </c>
      <c r="D13">
        <v>4</v>
      </c>
      <c r="E13">
        <v>0</v>
      </c>
      <c r="F13">
        <f t="shared" si="0"/>
        <v>5</v>
      </c>
      <c r="G13">
        <f t="shared" si="1"/>
        <v>1.25</v>
      </c>
      <c r="H13" t="s">
        <v>20</v>
      </c>
      <c r="I13">
        <v>3</v>
      </c>
      <c r="J13">
        <v>0</v>
      </c>
      <c r="K13">
        <v>0</v>
      </c>
      <c r="L13">
        <v>0</v>
      </c>
      <c r="M13">
        <f t="shared" si="2"/>
        <v>3</v>
      </c>
      <c r="N13">
        <f t="shared" si="3"/>
        <v>0.75</v>
      </c>
      <c r="O13" t="s">
        <v>20</v>
      </c>
      <c r="P13">
        <v>0</v>
      </c>
      <c r="Q13">
        <v>0</v>
      </c>
      <c r="R13">
        <v>0</v>
      </c>
      <c r="S13">
        <v>1</v>
      </c>
      <c r="T13">
        <f t="shared" si="4"/>
        <v>1</v>
      </c>
      <c r="U13">
        <f t="shared" si="5"/>
        <v>0.25</v>
      </c>
    </row>
    <row r="14" spans="1:21" x14ac:dyDescent="0.3">
      <c r="A14" t="s">
        <v>22</v>
      </c>
      <c r="B14">
        <v>3</v>
      </c>
      <c r="C14">
        <v>0</v>
      </c>
      <c r="D14">
        <v>0</v>
      </c>
      <c r="E14">
        <v>1</v>
      </c>
      <c r="F14">
        <f t="shared" si="0"/>
        <v>4</v>
      </c>
      <c r="G14">
        <f t="shared" si="1"/>
        <v>1</v>
      </c>
      <c r="H14" t="s">
        <v>22</v>
      </c>
      <c r="I14">
        <v>0</v>
      </c>
      <c r="J14">
        <v>0</v>
      </c>
      <c r="K14">
        <v>0</v>
      </c>
      <c r="L14">
        <v>0</v>
      </c>
      <c r="M14">
        <f t="shared" si="2"/>
        <v>0</v>
      </c>
      <c r="N14">
        <f t="shared" si="3"/>
        <v>0</v>
      </c>
      <c r="O14" t="s">
        <v>22</v>
      </c>
      <c r="P14">
        <v>0</v>
      </c>
      <c r="Q14">
        <v>0</v>
      </c>
      <c r="R14">
        <v>1</v>
      </c>
      <c r="S14">
        <v>0</v>
      </c>
      <c r="T14">
        <f t="shared" si="4"/>
        <v>1</v>
      </c>
      <c r="U14">
        <f t="shared" si="5"/>
        <v>0.25</v>
      </c>
    </row>
    <row r="15" spans="1:21" x14ac:dyDescent="0.3">
      <c r="A15" t="s">
        <v>24</v>
      </c>
      <c r="B15">
        <v>0</v>
      </c>
      <c r="C15">
        <v>0</v>
      </c>
      <c r="D15">
        <v>0</v>
      </c>
      <c r="E15">
        <v>0</v>
      </c>
      <c r="F15">
        <f t="shared" si="0"/>
        <v>0</v>
      </c>
      <c r="G15">
        <f t="shared" si="1"/>
        <v>0</v>
      </c>
      <c r="H15" t="s">
        <v>24</v>
      </c>
      <c r="I15">
        <v>0</v>
      </c>
      <c r="J15">
        <v>0</v>
      </c>
      <c r="K15">
        <v>0</v>
      </c>
      <c r="L15">
        <v>0</v>
      </c>
      <c r="M15">
        <f t="shared" si="2"/>
        <v>0</v>
      </c>
      <c r="N15">
        <f t="shared" si="3"/>
        <v>0</v>
      </c>
      <c r="O15" t="s">
        <v>24</v>
      </c>
      <c r="P15">
        <v>0</v>
      </c>
      <c r="Q15">
        <v>1</v>
      </c>
      <c r="R15">
        <v>0</v>
      </c>
      <c r="S15">
        <v>0</v>
      </c>
      <c r="T15">
        <f t="shared" si="4"/>
        <v>1</v>
      </c>
      <c r="U15">
        <f t="shared" si="5"/>
        <v>0.25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1</v>
      </c>
      <c r="R16">
        <v>0</v>
      </c>
      <c r="S16">
        <v>0</v>
      </c>
      <c r="T16">
        <f t="shared" si="4"/>
        <v>1</v>
      </c>
      <c r="U16">
        <f t="shared" si="5"/>
        <v>0.25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1</v>
      </c>
      <c r="F17">
        <f t="shared" si="0"/>
        <v>1</v>
      </c>
      <c r="G17">
        <f t="shared" si="1"/>
        <v>0.25</v>
      </c>
      <c r="H17" t="s">
        <v>27</v>
      </c>
      <c r="I17">
        <v>0</v>
      </c>
      <c r="J17">
        <v>0</v>
      </c>
      <c r="K17">
        <v>0</v>
      </c>
      <c r="L17">
        <v>0</v>
      </c>
      <c r="M17">
        <f t="shared" si="2"/>
        <v>0</v>
      </c>
      <c r="N17">
        <f t="shared" si="3"/>
        <v>0</v>
      </c>
      <c r="O17" t="s">
        <v>27</v>
      </c>
      <c r="P17">
        <v>0</v>
      </c>
      <c r="Q17">
        <v>0</v>
      </c>
      <c r="R17">
        <v>1</v>
      </c>
      <c r="S17">
        <v>0</v>
      </c>
      <c r="T17">
        <f t="shared" si="4"/>
        <v>1</v>
      </c>
      <c r="U17">
        <f t="shared" si="5"/>
        <v>0.25</v>
      </c>
    </row>
    <row r="22" spans="1:21" x14ac:dyDescent="0.3">
      <c r="F22" t="s">
        <v>83</v>
      </c>
    </row>
    <row r="23" spans="1:21" x14ac:dyDescent="0.3">
      <c r="F23" t="s">
        <v>0</v>
      </c>
      <c r="G23" t="s">
        <v>11</v>
      </c>
      <c r="I23" t="s">
        <v>14</v>
      </c>
    </row>
    <row r="24" spans="1:21" x14ac:dyDescent="0.3">
      <c r="F24">
        <v>391</v>
      </c>
      <c r="G24">
        <v>405</v>
      </c>
      <c r="I24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2" workbookViewId="0">
      <selection activeCell="A26" sqref="A26:D28"/>
    </sheetView>
  </sheetViews>
  <sheetFormatPr defaultRowHeight="14.4" x14ac:dyDescent="0.3"/>
  <cols>
    <col min="1" max="1" width="16.33203125" customWidth="1"/>
    <col min="8" max="8" width="15.21875" bestFit="1" customWidth="1"/>
    <col min="15" max="15" width="15.2187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44</v>
      </c>
      <c r="C2" t="s">
        <v>45</v>
      </c>
      <c r="D2" t="s">
        <v>49</v>
      </c>
      <c r="E2" t="s">
        <v>39</v>
      </c>
      <c r="H2" t="s">
        <v>9</v>
      </c>
      <c r="I2" t="s">
        <v>43</v>
      </c>
      <c r="J2" t="s">
        <v>46</v>
      </c>
      <c r="K2" t="s">
        <v>32</v>
      </c>
      <c r="L2" t="s">
        <v>41</v>
      </c>
      <c r="O2" t="s">
        <v>9</v>
      </c>
      <c r="P2" t="s">
        <v>47</v>
      </c>
      <c r="Q2" t="s">
        <v>42</v>
      </c>
      <c r="R2" t="s">
        <v>48</v>
      </c>
      <c r="S2" t="s">
        <v>38</v>
      </c>
    </row>
    <row r="3" spans="1:21" x14ac:dyDescent="0.3">
      <c r="A3" t="s">
        <v>2</v>
      </c>
      <c r="B3">
        <v>11</v>
      </c>
      <c r="C3">
        <v>17</v>
      </c>
      <c r="D3">
        <v>11</v>
      </c>
      <c r="E3">
        <v>8</v>
      </c>
      <c r="F3">
        <f>(B3+C3+D3+E3)*4</f>
        <v>188</v>
      </c>
      <c r="G3">
        <f>(F3/4)</f>
        <v>47</v>
      </c>
      <c r="H3" t="s">
        <v>2</v>
      </c>
      <c r="I3">
        <v>2</v>
      </c>
      <c r="J3">
        <v>20</v>
      </c>
      <c r="K3">
        <v>22</v>
      </c>
      <c r="L3">
        <v>13</v>
      </c>
      <c r="M3">
        <f>(I3+J3+K3+L3)*4</f>
        <v>228</v>
      </c>
      <c r="N3">
        <f>(M3/4)</f>
        <v>57</v>
      </c>
      <c r="O3" t="s">
        <v>2</v>
      </c>
      <c r="P3">
        <v>19</v>
      </c>
      <c r="Q3">
        <v>12</v>
      </c>
      <c r="R3">
        <v>4</v>
      </c>
      <c r="S3">
        <v>19</v>
      </c>
      <c r="T3">
        <f>(P3+Q3+R3+S3)*4</f>
        <v>216</v>
      </c>
      <c r="U3">
        <f>(T3/4)</f>
        <v>54</v>
      </c>
    </row>
    <row r="4" spans="1:21" x14ac:dyDescent="0.3">
      <c r="A4" t="s">
        <v>3</v>
      </c>
      <c r="B4">
        <v>67</v>
      </c>
      <c r="C4">
        <v>57</v>
      </c>
      <c r="D4">
        <v>67</v>
      </c>
      <c r="E4">
        <v>38</v>
      </c>
      <c r="F4">
        <f t="shared" ref="F4:F21" si="0">(B4+C4+D4+E4)</f>
        <v>229</v>
      </c>
      <c r="G4">
        <f t="shared" ref="G4:G21" si="1">(F4/4)</f>
        <v>57.25</v>
      </c>
      <c r="H4" t="s">
        <v>3</v>
      </c>
      <c r="I4">
        <v>42</v>
      </c>
      <c r="J4">
        <v>26</v>
      </c>
      <c r="K4">
        <v>14</v>
      </c>
      <c r="L4">
        <v>30</v>
      </c>
      <c r="M4">
        <f t="shared" ref="M4:M21" si="2">(I4+J4+K4+L4)</f>
        <v>112</v>
      </c>
      <c r="N4">
        <f t="shared" ref="N4:N21" si="3">(M4/4)</f>
        <v>28</v>
      </c>
      <c r="O4" t="s">
        <v>3</v>
      </c>
      <c r="P4">
        <v>41</v>
      </c>
      <c r="Q4">
        <v>26</v>
      </c>
      <c r="R4">
        <v>52</v>
      </c>
      <c r="S4">
        <v>61</v>
      </c>
      <c r="T4">
        <f t="shared" ref="T4:T21" si="4">(P4+Q4+R4+S4)</f>
        <v>180</v>
      </c>
      <c r="U4">
        <f t="shared" ref="U4:U21" si="5">(T4/4)</f>
        <v>45</v>
      </c>
    </row>
    <row r="5" spans="1:21" x14ac:dyDescent="0.3">
      <c r="A5" t="s">
        <v>4</v>
      </c>
      <c r="F5">
        <f>SUM(F3:F4)</f>
        <v>417</v>
      </c>
      <c r="H5" t="s">
        <v>4</v>
      </c>
      <c r="M5">
        <f>SUM(M3:M4)</f>
        <v>340</v>
      </c>
      <c r="O5" t="s">
        <v>4</v>
      </c>
      <c r="T5">
        <f>SUM(T3:T4)</f>
        <v>396</v>
      </c>
    </row>
    <row r="6" spans="1:21" x14ac:dyDescent="0.3">
      <c r="A6" t="s">
        <v>5</v>
      </c>
      <c r="F6">
        <f>(480-F5)</f>
        <v>63</v>
      </c>
      <c r="H6" t="s">
        <v>5</v>
      </c>
      <c r="M6">
        <f>(480-M5)</f>
        <v>140</v>
      </c>
      <c r="O6" t="s">
        <v>5</v>
      </c>
      <c r="T6">
        <f>(480-T5)</f>
        <v>84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0</v>
      </c>
      <c r="C8">
        <v>2</v>
      </c>
      <c r="D8">
        <v>2</v>
      </c>
      <c r="E8">
        <v>3</v>
      </c>
      <c r="F8">
        <f t="shared" si="0"/>
        <v>7</v>
      </c>
      <c r="G8">
        <f t="shared" si="1"/>
        <v>1.75</v>
      </c>
      <c r="H8" t="s">
        <v>6</v>
      </c>
      <c r="I8">
        <v>0</v>
      </c>
      <c r="J8">
        <v>5</v>
      </c>
      <c r="K8">
        <v>3</v>
      </c>
      <c r="L8">
        <v>4</v>
      </c>
      <c r="M8">
        <f t="shared" si="2"/>
        <v>12</v>
      </c>
      <c r="N8">
        <f t="shared" si="3"/>
        <v>3</v>
      </c>
      <c r="O8" t="s">
        <v>6</v>
      </c>
      <c r="P8">
        <v>4</v>
      </c>
      <c r="Q8">
        <v>2</v>
      </c>
      <c r="R8">
        <v>5</v>
      </c>
      <c r="S8">
        <v>5</v>
      </c>
      <c r="T8">
        <f t="shared" si="4"/>
        <v>16</v>
      </c>
      <c r="U8">
        <f t="shared" si="5"/>
        <v>4</v>
      </c>
    </row>
    <row r="9" spans="1:21" x14ac:dyDescent="0.3">
      <c r="A9" t="s">
        <v>7</v>
      </c>
      <c r="B9">
        <v>0</v>
      </c>
      <c r="C9">
        <v>10</v>
      </c>
      <c r="D9">
        <v>10</v>
      </c>
      <c r="E9">
        <v>10</v>
      </c>
      <c r="F9">
        <f t="shared" si="0"/>
        <v>30</v>
      </c>
      <c r="G9">
        <f t="shared" si="1"/>
        <v>7.5</v>
      </c>
      <c r="H9" t="s">
        <v>7</v>
      </c>
      <c r="I9">
        <v>0</v>
      </c>
      <c r="J9">
        <v>0</v>
      </c>
      <c r="K9">
        <v>10</v>
      </c>
      <c r="L9">
        <v>10</v>
      </c>
      <c r="M9">
        <f t="shared" si="2"/>
        <v>20</v>
      </c>
      <c r="N9">
        <f t="shared" si="3"/>
        <v>5</v>
      </c>
      <c r="O9" t="s">
        <v>7</v>
      </c>
      <c r="P9">
        <v>0</v>
      </c>
      <c r="Q9">
        <v>10</v>
      </c>
      <c r="R9">
        <v>0</v>
      </c>
      <c r="S9">
        <v>10</v>
      </c>
      <c r="T9">
        <f t="shared" si="4"/>
        <v>20</v>
      </c>
      <c r="U9">
        <f t="shared" si="5"/>
        <v>5</v>
      </c>
    </row>
    <row r="10" spans="1:21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f t="shared" si="0"/>
        <v>0</v>
      </c>
      <c r="G10">
        <f t="shared" si="1"/>
        <v>0</v>
      </c>
      <c r="H10" t="s">
        <v>8</v>
      </c>
      <c r="I10">
        <v>0</v>
      </c>
      <c r="J10">
        <v>0</v>
      </c>
      <c r="K10">
        <v>0</v>
      </c>
      <c r="L10">
        <v>0</v>
      </c>
      <c r="M10">
        <f t="shared" si="2"/>
        <v>0</v>
      </c>
      <c r="N10">
        <f t="shared" si="3"/>
        <v>0</v>
      </c>
      <c r="O10" t="s">
        <v>8</v>
      </c>
      <c r="P10">
        <v>0</v>
      </c>
      <c r="Q10">
        <v>0</v>
      </c>
      <c r="R10">
        <v>0</v>
      </c>
      <c r="S10">
        <v>0</v>
      </c>
      <c r="T10">
        <f t="shared" si="4"/>
        <v>0</v>
      </c>
      <c r="U10">
        <f t="shared" si="5"/>
        <v>0</v>
      </c>
    </row>
    <row r="11" spans="1:21" x14ac:dyDescent="0.3">
      <c r="A11" t="s">
        <v>36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36</v>
      </c>
      <c r="I11">
        <v>0</v>
      </c>
      <c r="J11">
        <v>0</v>
      </c>
      <c r="K11">
        <v>0</v>
      </c>
      <c r="L11">
        <v>0</v>
      </c>
      <c r="M11">
        <f t="shared" si="2"/>
        <v>0</v>
      </c>
      <c r="N11">
        <f t="shared" si="3"/>
        <v>0</v>
      </c>
      <c r="O11" t="s">
        <v>36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0</v>
      </c>
      <c r="T12">
        <f t="shared" si="4"/>
        <v>0</v>
      </c>
      <c r="U12">
        <f t="shared" si="5"/>
        <v>0</v>
      </c>
    </row>
    <row r="13" spans="1:21" x14ac:dyDescent="0.3">
      <c r="A13" t="s">
        <v>20</v>
      </c>
      <c r="B13">
        <v>0</v>
      </c>
      <c r="C13">
        <v>0</v>
      </c>
      <c r="D13">
        <v>0</v>
      </c>
      <c r="E13">
        <v>0</v>
      </c>
      <c r="F13">
        <f t="shared" si="0"/>
        <v>0</v>
      </c>
      <c r="G13">
        <f t="shared" si="1"/>
        <v>0</v>
      </c>
      <c r="H13" t="s">
        <v>20</v>
      </c>
      <c r="I13">
        <v>0</v>
      </c>
      <c r="J13">
        <v>0</v>
      </c>
      <c r="K13">
        <v>0</v>
      </c>
      <c r="L13">
        <v>0</v>
      </c>
      <c r="M13">
        <f t="shared" si="2"/>
        <v>0</v>
      </c>
      <c r="N13">
        <f t="shared" si="3"/>
        <v>0</v>
      </c>
      <c r="O13" t="s">
        <v>20</v>
      </c>
      <c r="P13">
        <v>0</v>
      </c>
      <c r="Q13">
        <v>0</v>
      </c>
      <c r="R13">
        <v>0</v>
      </c>
      <c r="S13">
        <v>0</v>
      </c>
      <c r="T13">
        <f t="shared" si="4"/>
        <v>0</v>
      </c>
      <c r="U13">
        <f t="shared" si="5"/>
        <v>0</v>
      </c>
    </row>
    <row r="14" spans="1:21" x14ac:dyDescent="0.3">
      <c r="A14" t="s">
        <v>22</v>
      </c>
      <c r="B14">
        <v>0</v>
      </c>
      <c r="C14">
        <v>0</v>
      </c>
      <c r="D14">
        <v>0</v>
      </c>
      <c r="E14">
        <v>0</v>
      </c>
      <c r="F14">
        <f t="shared" si="0"/>
        <v>0</v>
      </c>
      <c r="G14">
        <f t="shared" si="1"/>
        <v>0</v>
      </c>
      <c r="H14" t="s">
        <v>22</v>
      </c>
      <c r="I14">
        <v>0</v>
      </c>
      <c r="J14">
        <v>0</v>
      </c>
      <c r="K14">
        <v>0</v>
      </c>
      <c r="L14">
        <v>0</v>
      </c>
      <c r="M14">
        <f t="shared" si="2"/>
        <v>0</v>
      </c>
      <c r="N14">
        <f t="shared" si="3"/>
        <v>0</v>
      </c>
      <c r="O14" t="s">
        <v>22</v>
      </c>
      <c r="P14">
        <v>0</v>
      </c>
      <c r="Q14">
        <v>0</v>
      </c>
      <c r="R14">
        <v>0</v>
      </c>
      <c r="S14">
        <v>0</v>
      </c>
      <c r="T14">
        <f t="shared" si="4"/>
        <v>0</v>
      </c>
      <c r="U14">
        <f t="shared" si="5"/>
        <v>0</v>
      </c>
    </row>
    <row r="15" spans="1:21" x14ac:dyDescent="0.3">
      <c r="A15" t="s">
        <v>24</v>
      </c>
      <c r="B15">
        <v>0</v>
      </c>
      <c r="C15">
        <v>0</v>
      </c>
      <c r="D15">
        <v>0</v>
      </c>
      <c r="E15">
        <v>0</v>
      </c>
      <c r="F15">
        <f t="shared" si="0"/>
        <v>0</v>
      </c>
      <c r="G15">
        <f t="shared" si="1"/>
        <v>0</v>
      </c>
      <c r="H15" t="s">
        <v>24</v>
      </c>
      <c r="I15">
        <v>0</v>
      </c>
      <c r="J15">
        <v>0</v>
      </c>
      <c r="K15">
        <v>0</v>
      </c>
      <c r="L15">
        <v>0</v>
      </c>
      <c r="M15">
        <f t="shared" si="2"/>
        <v>0</v>
      </c>
      <c r="N15">
        <f t="shared" si="3"/>
        <v>0</v>
      </c>
      <c r="O15" t="s">
        <v>24</v>
      </c>
      <c r="P15">
        <v>0</v>
      </c>
      <c r="Q15">
        <v>0</v>
      </c>
      <c r="R15">
        <v>0</v>
      </c>
      <c r="S15">
        <v>0</v>
      </c>
      <c r="T15">
        <f t="shared" si="4"/>
        <v>0</v>
      </c>
      <c r="U15">
        <f t="shared" si="5"/>
        <v>0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0</v>
      </c>
      <c r="R16">
        <v>0</v>
      </c>
      <c r="S16">
        <v>0</v>
      </c>
      <c r="T16">
        <f t="shared" si="4"/>
        <v>0</v>
      </c>
      <c r="U16">
        <f t="shared" si="5"/>
        <v>0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10</v>
      </c>
      <c r="F17">
        <f t="shared" si="0"/>
        <v>10</v>
      </c>
      <c r="G17">
        <f t="shared" si="1"/>
        <v>2.5</v>
      </c>
      <c r="H17" t="s">
        <v>27</v>
      </c>
      <c r="I17">
        <v>0</v>
      </c>
      <c r="J17">
        <v>0</v>
      </c>
      <c r="K17">
        <v>10</v>
      </c>
      <c r="L17">
        <v>10</v>
      </c>
      <c r="M17">
        <f t="shared" si="2"/>
        <v>20</v>
      </c>
      <c r="N17">
        <f t="shared" si="3"/>
        <v>5</v>
      </c>
      <c r="O17" t="s">
        <v>27</v>
      </c>
      <c r="P17">
        <v>0</v>
      </c>
      <c r="Q17">
        <v>10</v>
      </c>
      <c r="R17">
        <v>0</v>
      </c>
      <c r="S17">
        <v>10</v>
      </c>
      <c r="T17">
        <f t="shared" si="4"/>
        <v>20</v>
      </c>
      <c r="U17">
        <f t="shared" si="5"/>
        <v>5</v>
      </c>
    </row>
    <row r="18" spans="1:21" x14ac:dyDescent="0.3">
      <c r="A18" t="s">
        <v>34</v>
      </c>
      <c r="B18">
        <v>10</v>
      </c>
      <c r="C18">
        <v>10</v>
      </c>
      <c r="D18">
        <v>10</v>
      </c>
      <c r="E18">
        <v>10</v>
      </c>
      <c r="F18">
        <f t="shared" si="0"/>
        <v>40</v>
      </c>
      <c r="G18">
        <f t="shared" si="1"/>
        <v>10</v>
      </c>
      <c r="H18" t="s">
        <v>34</v>
      </c>
      <c r="I18">
        <v>10</v>
      </c>
      <c r="J18">
        <v>10</v>
      </c>
      <c r="K18">
        <v>20</v>
      </c>
      <c r="L18">
        <v>10</v>
      </c>
      <c r="M18">
        <f t="shared" si="2"/>
        <v>50</v>
      </c>
      <c r="N18">
        <f t="shared" si="3"/>
        <v>12.5</v>
      </c>
      <c r="O18" t="s">
        <v>34</v>
      </c>
      <c r="P18">
        <v>10</v>
      </c>
      <c r="Q18">
        <v>10</v>
      </c>
      <c r="R18">
        <v>10</v>
      </c>
      <c r="S18">
        <v>20</v>
      </c>
      <c r="T18">
        <f t="shared" si="4"/>
        <v>50</v>
      </c>
      <c r="U18">
        <f t="shared" si="5"/>
        <v>12.5</v>
      </c>
    </row>
    <row r="19" spans="1:21" x14ac:dyDescent="0.3">
      <c r="A19" t="s">
        <v>35</v>
      </c>
      <c r="B19">
        <v>0</v>
      </c>
      <c r="C19">
        <v>0</v>
      </c>
      <c r="D19">
        <v>0</v>
      </c>
      <c r="E19">
        <v>0</v>
      </c>
      <c r="F19">
        <f t="shared" si="0"/>
        <v>0</v>
      </c>
      <c r="G19">
        <f t="shared" si="1"/>
        <v>0</v>
      </c>
      <c r="H19" t="s">
        <v>35</v>
      </c>
      <c r="I19">
        <v>0</v>
      </c>
      <c r="J19">
        <v>0</v>
      </c>
      <c r="K19">
        <v>2</v>
      </c>
      <c r="L19">
        <v>1</v>
      </c>
      <c r="M19">
        <f t="shared" si="2"/>
        <v>3</v>
      </c>
      <c r="N19">
        <f t="shared" si="3"/>
        <v>0.75</v>
      </c>
      <c r="O19" t="s">
        <v>35</v>
      </c>
      <c r="P19">
        <v>0</v>
      </c>
      <c r="Q19">
        <v>0</v>
      </c>
      <c r="R19">
        <v>0</v>
      </c>
      <c r="S19">
        <v>1</v>
      </c>
      <c r="T19">
        <f t="shared" si="4"/>
        <v>1</v>
      </c>
      <c r="U19">
        <f t="shared" si="5"/>
        <v>0.25</v>
      </c>
    </row>
    <row r="20" spans="1:21" x14ac:dyDescent="0.3">
      <c r="A20" t="s">
        <v>37</v>
      </c>
      <c r="B20">
        <v>0</v>
      </c>
      <c r="C20">
        <v>0</v>
      </c>
      <c r="D20">
        <v>0</v>
      </c>
      <c r="E20">
        <v>0</v>
      </c>
      <c r="F20">
        <f t="shared" si="0"/>
        <v>0</v>
      </c>
      <c r="G20">
        <f t="shared" si="1"/>
        <v>0</v>
      </c>
      <c r="H20" t="s">
        <v>37</v>
      </c>
      <c r="I20">
        <v>0</v>
      </c>
      <c r="J20">
        <v>0</v>
      </c>
      <c r="K20">
        <v>1</v>
      </c>
      <c r="L20">
        <v>0</v>
      </c>
      <c r="M20">
        <f t="shared" si="2"/>
        <v>1</v>
      </c>
      <c r="N20">
        <f t="shared" si="3"/>
        <v>0.25</v>
      </c>
      <c r="O20" t="s">
        <v>37</v>
      </c>
      <c r="P20">
        <v>0</v>
      </c>
      <c r="Q20">
        <v>0</v>
      </c>
      <c r="R20">
        <v>0</v>
      </c>
      <c r="S20">
        <v>0</v>
      </c>
      <c r="T20">
        <f t="shared" si="4"/>
        <v>0</v>
      </c>
      <c r="U20">
        <f t="shared" si="5"/>
        <v>0</v>
      </c>
    </row>
    <row r="21" spans="1:21" x14ac:dyDescent="0.3">
      <c r="A21" t="s">
        <v>40</v>
      </c>
      <c r="B21">
        <v>0</v>
      </c>
      <c r="C21">
        <v>0</v>
      </c>
      <c r="D21">
        <v>0</v>
      </c>
      <c r="E21">
        <v>1</v>
      </c>
      <c r="F21">
        <f t="shared" si="0"/>
        <v>1</v>
      </c>
      <c r="G21">
        <f t="shared" si="1"/>
        <v>0.25</v>
      </c>
      <c r="H21" t="s">
        <v>40</v>
      </c>
      <c r="I21">
        <v>0</v>
      </c>
      <c r="J21">
        <v>0</v>
      </c>
      <c r="K21">
        <v>0</v>
      </c>
      <c r="L21">
        <v>2</v>
      </c>
      <c r="M21">
        <f t="shared" si="2"/>
        <v>2</v>
      </c>
      <c r="N21">
        <f t="shared" si="3"/>
        <v>0.5</v>
      </c>
      <c r="O21" t="s">
        <v>40</v>
      </c>
      <c r="P21">
        <v>0</v>
      </c>
      <c r="Q21">
        <v>0</v>
      </c>
      <c r="R21">
        <v>0</v>
      </c>
      <c r="S21">
        <v>0</v>
      </c>
      <c r="T21">
        <f t="shared" si="4"/>
        <v>0</v>
      </c>
      <c r="U21">
        <f t="shared" si="5"/>
        <v>0</v>
      </c>
    </row>
    <row r="22" spans="1:21" x14ac:dyDescent="0.3">
      <c r="A22" t="s">
        <v>33</v>
      </c>
    </row>
    <row r="25" spans="1:21" x14ac:dyDescent="0.3">
      <c r="B25" t="s">
        <v>91</v>
      </c>
      <c r="F25" t="s">
        <v>82</v>
      </c>
    </row>
    <row r="26" spans="1:21" x14ac:dyDescent="0.3">
      <c r="B26" t="s">
        <v>0</v>
      </c>
      <c r="C26" t="s">
        <v>11</v>
      </c>
      <c r="D26" t="s">
        <v>14</v>
      </c>
      <c r="F26" t="s">
        <v>0</v>
      </c>
      <c r="G26" t="s">
        <v>11</v>
      </c>
      <c r="I26" t="s">
        <v>14</v>
      </c>
      <c r="M26" t="s">
        <v>92</v>
      </c>
    </row>
    <row r="27" spans="1:21" x14ac:dyDescent="0.3">
      <c r="A27" t="s">
        <v>93</v>
      </c>
      <c r="B27">
        <f>SUM(B3:E3)</f>
        <v>47</v>
      </c>
      <c r="C27">
        <f>SUM(I3:L3)</f>
        <v>57</v>
      </c>
      <c r="D27">
        <f>SUM(P3:S3)</f>
        <v>54</v>
      </c>
      <c r="F27">
        <v>188</v>
      </c>
      <c r="G27">
        <v>228</v>
      </c>
      <c r="I27">
        <v>216</v>
      </c>
      <c r="M27" t="s">
        <v>0</v>
      </c>
      <c r="N27" t="s">
        <v>11</v>
      </c>
      <c r="O27" t="s">
        <v>14</v>
      </c>
    </row>
    <row r="28" spans="1:21" x14ac:dyDescent="0.3">
      <c r="A28" t="s">
        <v>94</v>
      </c>
      <c r="B28" s="1">
        <f>(B27*M28)</f>
        <v>31.578125</v>
      </c>
      <c r="C28" s="1">
        <f t="shared" ref="C28:D28" si="6">(C27*N28)</f>
        <v>52.546875</v>
      </c>
      <c r="D28" s="1">
        <f t="shared" si="6"/>
        <v>42.1875</v>
      </c>
      <c r="M28">
        <f>43/64</f>
        <v>0.671875</v>
      </c>
      <c r="N28">
        <f>59/64</f>
        <v>0.921875</v>
      </c>
      <c r="O28">
        <f>50/64</f>
        <v>0.78125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L29" sqref="L29"/>
    </sheetView>
  </sheetViews>
  <sheetFormatPr defaultRowHeight="14.4" x14ac:dyDescent="0.3"/>
  <cols>
    <col min="1" max="1" width="23.88671875" bestFit="1" customWidth="1"/>
    <col min="8" max="8" width="23.88671875" bestFit="1" customWidth="1"/>
    <col min="15" max="15" width="23.8867187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53</v>
      </c>
      <c r="C2" t="s">
        <v>55</v>
      </c>
      <c r="D2" t="s">
        <v>58</v>
      </c>
      <c r="E2" t="s">
        <v>57</v>
      </c>
      <c r="H2" t="s">
        <v>9</v>
      </c>
      <c r="I2" t="s">
        <v>64</v>
      </c>
      <c r="J2" t="s">
        <v>56</v>
      </c>
      <c r="K2" t="s">
        <v>62</v>
      </c>
      <c r="L2" t="s">
        <v>50</v>
      </c>
      <c r="O2" t="s">
        <v>9</v>
      </c>
      <c r="P2" t="s">
        <v>65</v>
      </c>
      <c r="Q2" t="s">
        <v>66</v>
      </c>
      <c r="R2" t="s">
        <v>52</v>
      </c>
      <c r="S2" t="s">
        <v>51</v>
      </c>
    </row>
    <row r="3" spans="1:21" x14ac:dyDescent="0.3">
      <c r="A3" t="s">
        <v>2</v>
      </c>
      <c r="B3">
        <v>109</v>
      </c>
      <c r="C3">
        <v>116</v>
      </c>
      <c r="D3">
        <v>102</v>
      </c>
      <c r="E3">
        <v>120</v>
      </c>
      <c r="F3">
        <f>(B3+C3+D3+E3)</f>
        <v>447</v>
      </c>
      <c r="G3">
        <f>(F3/4)</f>
        <v>111.75</v>
      </c>
      <c r="H3" t="s">
        <v>2</v>
      </c>
      <c r="I3">
        <v>93</v>
      </c>
      <c r="J3">
        <v>115</v>
      </c>
      <c r="K3">
        <v>94</v>
      </c>
      <c r="L3">
        <v>108</v>
      </c>
      <c r="M3">
        <f>(I3+J3+K3+L3)</f>
        <v>410</v>
      </c>
      <c r="N3">
        <f>(M3/4)</f>
        <v>102.5</v>
      </c>
      <c r="O3" t="s">
        <v>2</v>
      </c>
      <c r="P3">
        <v>89</v>
      </c>
      <c r="Q3">
        <v>104</v>
      </c>
      <c r="R3">
        <v>103</v>
      </c>
      <c r="S3">
        <v>106</v>
      </c>
      <c r="T3">
        <f>(P3+Q3+R3+S3)</f>
        <v>402</v>
      </c>
      <c r="U3">
        <f>(T3/4)</f>
        <v>100.5</v>
      </c>
    </row>
    <row r="4" spans="1:21" x14ac:dyDescent="0.3">
      <c r="A4" t="s">
        <v>3</v>
      </c>
      <c r="B4">
        <v>4</v>
      </c>
      <c r="C4">
        <v>7</v>
      </c>
      <c r="D4">
        <v>5</v>
      </c>
      <c r="E4">
        <v>2</v>
      </c>
      <c r="F4">
        <f t="shared" ref="F4:F24" si="0">(B4+C4+D4+E4)</f>
        <v>18</v>
      </c>
      <c r="G4">
        <f t="shared" ref="G4:G24" si="1">(F4/4)</f>
        <v>4.5</v>
      </c>
      <c r="H4" t="s">
        <v>3</v>
      </c>
      <c r="I4">
        <v>11</v>
      </c>
      <c r="J4">
        <v>6</v>
      </c>
      <c r="K4">
        <v>1</v>
      </c>
      <c r="L4">
        <v>2</v>
      </c>
      <c r="M4">
        <f t="shared" ref="M4:M24" si="2">(I4+J4+K4+L4)</f>
        <v>20</v>
      </c>
      <c r="N4">
        <f t="shared" ref="N4:N24" si="3">(M4/4)</f>
        <v>5</v>
      </c>
      <c r="O4" t="s">
        <v>3</v>
      </c>
      <c r="P4">
        <v>6</v>
      </c>
      <c r="Q4">
        <v>2</v>
      </c>
      <c r="R4">
        <v>5</v>
      </c>
      <c r="S4">
        <v>2</v>
      </c>
      <c r="T4">
        <f t="shared" ref="T4:T24" si="4">(P4+Q4+R4+S4)</f>
        <v>15</v>
      </c>
      <c r="U4">
        <f t="shared" ref="U4:U24" si="5">(T4/4)</f>
        <v>3.75</v>
      </c>
    </row>
    <row r="5" spans="1:21" x14ac:dyDescent="0.3">
      <c r="A5" t="s">
        <v>4</v>
      </c>
      <c r="B5">
        <f>SUM(B3:B4)</f>
        <v>113</v>
      </c>
      <c r="C5">
        <f t="shared" ref="C5:F5" si="6">SUM(C3:C4)</f>
        <v>123</v>
      </c>
      <c r="D5">
        <f t="shared" si="6"/>
        <v>107</v>
      </c>
      <c r="E5">
        <f t="shared" si="6"/>
        <v>122</v>
      </c>
      <c r="F5">
        <f t="shared" si="6"/>
        <v>465</v>
      </c>
      <c r="H5" t="s">
        <v>4</v>
      </c>
      <c r="I5">
        <f>SUM(I3:I4)</f>
        <v>104</v>
      </c>
      <c r="J5">
        <f t="shared" ref="J5:M5" si="7">SUM(J3:J4)</f>
        <v>121</v>
      </c>
      <c r="K5">
        <f t="shared" si="7"/>
        <v>95</v>
      </c>
      <c r="L5">
        <f t="shared" si="7"/>
        <v>110</v>
      </c>
      <c r="M5">
        <f t="shared" si="7"/>
        <v>430</v>
      </c>
      <c r="O5" t="s">
        <v>4</v>
      </c>
      <c r="P5">
        <f>SUM(P3:P4)</f>
        <v>95</v>
      </c>
      <c r="Q5">
        <f t="shared" ref="Q5:T5" si="8">SUM(Q3:Q4)</f>
        <v>106</v>
      </c>
      <c r="R5">
        <f t="shared" si="8"/>
        <v>108</v>
      </c>
      <c r="S5">
        <f t="shared" si="8"/>
        <v>108</v>
      </c>
      <c r="T5">
        <f t="shared" si="8"/>
        <v>417</v>
      </c>
    </row>
    <row r="6" spans="1:21" x14ac:dyDescent="0.3">
      <c r="A6" t="s">
        <v>5</v>
      </c>
      <c r="B6">
        <f>(120-B5)</f>
        <v>7</v>
      </c>
      <c r="C6">
        <f t="shared" ref="C6:E6" si="9">(120-C5)</f>
        <v>-3</v>
      </c>
      <c r="D6">
        <f t="shared" si="9"/>
        <v>13</v>
      </c>
      <c r="E6">
        <f t="shared" si="9"/>
        <v>-2</v>
      </c>
      <c r="F6">
        <f>(480-F5)</f>
        <v>15</v>
      </c>
      <c r="G6">
        <f>(F6/4)</f>
        <v>3.75</v>
      </c>
      <c r="H6" t="s">
        <v>5</v>
      </c>
      <c r="I6">
        <f>(120-I5)</f>
        <v>16</v>
      </c>
      <c r="J6">
        <f t="shared" ref="J6:L6" si="10">(120-J5)</f>
        <v>-1</v>
      </c>
      <c r="K6">
        <f t="shared" si="10"/>
        <v>25</v>
      </c>
      <c r="L6">
        <f t="shared" si="10"/>
        <v>10</v>
      </c>
      <c r="M6">
        <f>(480-M5)</f>
        <v>50</v>
      </c>
      <c r="N6">
        <f>(M6/4)</f>
        <v>12.5</v>
      </c>
      <c r="O6" t="s">
        <v>5</v>
      </c>
      <c r="P6">
        <f>(120-P5)</f>
        <v>25</v>
      </c>
      <c r="Q6">
        <f t="shared" ref="Q6:S6" si="11">(120-Q5)</f>
        <v>14</v>
      </c>
      <c r="R6">
        <f t="shared" si="11"/>
        <v>12</v>
      </c>
      <c r="S6">
        <f t="shared" si="11"/>
        <v>12</v>
      </c>
      <c r="T6">
        <f>(480-T5)</f>
        <v>63</v>
      </c>
      <c r="U6">
        <f>(T6/4)</f>
        <v>15.75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2</v>
      </c>
      <c r="C8">
        <v>1</v>
      </c>
      <c r="D8">
        <v>0</v>
      </c>
      <c r="E8">
        <v>0</v>
      </c>
      <c r="F8">
        <f t="shared" si="0"/>
        <v>3</v>
      </c>
      <c r="G8">
        <f t="shared" si="1"/>
        <v>0.75</v>
      </c>
      <c r="H8" t="s">
        <v>6</v>
      </c>
      <c r="I8">
        <v>1</v>
      </c>
      <c r="J8">
        <v>1</v>
      </c>
      <c r="K8">
        <v>0</v>
      </c>
      <c r="L8">
        <v>0</v>
      </c>
      <c r="M8">
        <f t="shared" si="2"/>
        <v>2</v>
      </c>
      <c r="N8">
        <f t="shared" si="3"/>
        <v>0.5</v>
      </c>
      <c r="O8" t="s">
        <v>6</v>
      </c>
      <c r="P8">
        <v>3</v>
      </c>
      <c r="Q8">
        <v>0</v>
      </c>
      <c r="R8">
        <v>0</v>
      </c>
      <c r="S8">
        <v>0</v>
      </c>
      <c r="T8">
        <f t="shared" si="4"/>
        <v>3</v>
      </c>
      <c r="U8">
        <f t="shared" si="5"/>
        <v>0.75</v>
      </c>
    </row>
    <row r="9" spans="1:21" x14ac:dyDescent="0.3">
      <c r="A9" t="s">
        <v>7</v>
      </c>
      <c r="B9">
        <v>44</v>
      </c>
      <c r="C9">
        <v>68</v>
      </c>
      <c r="D9">
        <v>26</v>
      </c>
      <c r="E9">
        <v>37</v>
      </c>
      <c r="F9">
        <f t="shared" si="0"/>
        <v>175</v>
      </c>
      <c r="G9">
        <f t="shared" si="1"/>
        <v>43.75</v>
      </c>
      <c r="H9" t="s">
        <v>7</v>
      </c>
      <c r="I9">
        <v>39</v>
      </c>
      <c r="J9">
        <v>12</v>
      </c>
      <c r="K9">
        <v>27</v>
      </c>
      <c r="L9">
        <v>32</v>
      </c>
      <c r="M9">
        <f t="shared" si="2"/>
        <v>110</v>
      </c>
      <c r="N9">
        <f t="shared" si="3"/>
        <v>27.5</v>
      </c>
      <c r="O9" t="s">
        <v>7</v>
      </c>
      <c r="P9">
        <v>45</v>
      </c>
      <c r="Q9">
        <v>16</v>
      </c>
      <c r="R9">
        <v>30</v>
      </c>
      <c r="S9">
        <v>42</v>
      </c>
      <c r="T9">
        <f t="shared" si="4"/>
        <v>133</v>
      </c>
      <c r="U9">
        <f t="shared" si="5"/>
        <v>33.25</v>
      </c>
    </row>
    <row r="10" spans="1:21" x14ac:dyDescent="0.3">
      <c r="A10" t="s">
        <v>8</v>
      </c>
      <c r="B10">
        <v>3</v>
      </c>
      <c r="C10">
        <v>0</v>
      </c>
      <c r="D10">
        <v>1</v>
      </c>
      <c r="E10">
        <v>4</v>
      </c>
      <c r="F10">
        <f t="shared" si="0"/>
        <v>8</v>
      </c>
      <c r="G10">
        <f t="shared" si="1"/>
        <v>2</v>
      </c>
      <c r="H10" t="s">
        <v>8</v>
      </c>
      <c r="I10">
        <v>1</v>
      </c>
      <c r="J10">
        <v>4</v>
      </c>
      <c r="K10">
        <v>1</v>
      </c>
      <c r="L10">
        <v>7</v>
      </c>
      <c r="M10">
        <f t="shared" si="2"/>
        <v>13</v>
      </c>
      <c r="N10">
        <f t="shared" si="3"/>
        <v>3.25</v>
      </c>
      <c r="O10" t="s">
        <v>8</v>
      </c>
      <c r="P10">
        <v>0</v>
      </c>
      <c r="Q10">
        <v>3</v>
      </c>
      <c r="R10">
        <v>2</v>
      </c>
      <c r="S10">
        <v>1</v>
      </c>
      <c r="T10">
        <f t="shared" si="4"/>
        <v>6</v>
      </c>
      <c r="U10">
        <f t="shared" si="5"/>
        <v>1.5</v>
      </c>
    </row>
    <row r="11" spans="1:21" x14ac:dyDescent="0.3">
      <c r="A11" t="s">
        <v>36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36</v>
      </c>
      <c r="I11">
        <v>0</v>
      </c>
      <c r="J11">
        <v>0</v>
      </c>
      <c r="K11">
        <v>0</v>
      </c>
      <c r="L11">
        <v>0</v>
      </c>
      <c r="M11">
        <f t="shared" si="2"/>
        <v>0</v>
      </c>
      <c r="N11">
        <f t="shared" si="3"/>
        <v>0</v>
      </c>
      <c r="O11" t="s">
        <v>36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0</v>
      </c>
      <c r="T12">
        <f t="shared" si="4"/>
        <v>0</v>
      </c>
      <c r="U12">
        <f t="shared" si="5"/>
        <v>0</v>
      </c>
    </row>
    <row r="13" spans="1:21" x14ac:dyDescent="0.3">
      <c r="A13" t="s">
        <v>20</v>
      </c>
      <c r="B13">
        <v>0</v>
      </c>
      <c r="C13">
        <v>0</v>
      </c>
      <c r="D13">
        <v>0</v>
      </c>
      <c r="E13">
        <v>0</v>
      </c>
      <c r="F13">
        <f t="shared" si="0"/>
        <v>0</v>
      </c>
      <c r="G13">
        <f t="shared" si="1"/>
        <v>0</v>
      </c>
      <c r="H13" t="s">
        <v>20</v>
      </c>
      <c r="I13">
        <v>0</v>
      </c>
      <c r="J13">
        <v>0</v>
      </c>
      <c r="K13">
        <v>0</v>
      </c>
      <c r="L13">
        <v>0</v>
      </c>
      <c r="M13">
        <f t="shared" si="2"/>
        <v>0</v>
      </c>
      <c r="N13">
        <f t="shared" si="3"/>
        <v>0</v>
      </c>
      <c r="O13" t="s">
        <v>20</v>
      </c>
      <c r="P13">
        <v>0</v>
      </c>
      <c r="Q13">
        <v>0</v>
      </c>
      <c r="R13">
        <v>0</v>
      </c>
      <c r="S13">
        <v>0</v>
      </c>
      <c r="T13">
        <f t="shared" si="4"/>
        <v>0</v>
      </c>
      <c r="U13">
        <f t="shared" si="5"/>
        <v>0</v>
      </c>
    </row>
    <row r="14" spans="1:21" x14ac:dyDescent="0.3">
      <c r="A14" t="s">
        <v>54</v>
      </c>
      <c r="B14">
        <v>5</v>
      </c>
      <c r="C14">
        <v>3</v>
      </c>
      <c r="D14">
        <v>6</v>
      </c>
      <c r="E14">
        <v>5</v>
      </c>
      <c r="F14">
        <f t="shared" si="0"/>
        <v>19</v>
      </c>
      <c r="G14">
        <f t="shared" si="1"/>
        <v>4.75</v>
      </c>
      <c r="H14" t="s">
        <v>54</v>
      </c>
      <c r="I14">
        <v>13</v>
      </c>
      <c r="J14">
        <v>1</v>
      </c>
      <c r="K14">
        <v>9</v>
      </c>
      <c r="L14">
        <v>13</v>
      </c>
      <c r="M14">
        <f t="shared" si="2"/>
        <v>36</v>
      </c>
      <c r="N14">
        <f t="shared" si="3"/>
        <v>9</v>
      </c>
      <c r="O14" t="s">
        <v>54</v>
      </c>
      <c r="P14">
        <v>9</v>
      </c>
      <c r="Q14">
        <v>4</v>
      </c>
      <c r="R14">
        <v>0</v>
      </c>
      <c r="S14">
        <v>11</v>
      </c>
      <c r="T14">
        <f t="shared" si="4"/>
        <v>24</v>
      </c>
      <c r="U14">
        <f t="shared" si="5"/>
        <v>6</v>
      </c>
    </row>
    <row r="15" spans="1:21" x14ac:dyDescent="0.3">
      <c r="A15" t="s">
        <v>24</v>
      </c>
      <c r="B15">
        <v>4</v>
      </c>
      <c r="C15">
        <v>8</v>
      </c>
      <c r="D15">
        <v>12</v>
      </c>
      <c r="E15">
        <v>1</v>
      </c>
      <c r="F15">
        <f t="shared" si="0"/>
        <v>25</v>
      </c>
      <c r="G15">
        <f t="shared" si="1"/>
        <v>6.25</v>
      </c>
      <c r="H15" t="s">
        <v>24</v>
      </c>
      <c r="I15">
        <v>0</v>
      </c>
      <c r="J15">
        <v>8</v>
      </c>
      <c r="K15">
        <v>2</v>
      </c>
      <c r="L15">
        <v>0</v>
      </c>
      <c r="M15">
        <f t="shared" si="2"/>
        <v>10</v>
      </c>
      <c r="N15">
        <f t="shared" si="3"/>
        <v>2.5</v>
      </c>
      <c r="O15" t="s">
        <v>24</v>
      </c>
      <c r="P15">
        <v>7</v>
      </c>
      <c r="Q15">
        <v>7</v>
      </c>
      <c r="R15">
        <v>6</v>
      </c>
      <c r="S15">
        <v>1</v>
      </c>
      <c r="T15">
        <f t="shared" si="4"/>
        <v>21</v>
      </c>
      <c r="U15">
        <f t="shared" si="5"/>
        <v>5.25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0</v>
      </c>
      <c r="R16">
        <v>0</v>
      </c>
      <c r="S16">
        <v>0</v>
      </c>
      <c r="T16">
        <f t="shared" si="4"/>
        <v>0</v>
      </c>
      <c r="U16">
        <f t="shared" si="5"/>
        <v>0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0</v>
      </c>
      <c r="F17">
        <f t="shared" si="0"/>
        <v>0</v>
      </c>
      <c r="G17">
        <f t="shared" si="1"/>
        <v>0</v>
      </c>
      <c r="H17" t="s">
        <v>27</v>
      </c>
      <c r="I17">
        <v>0</v>
      </c>
      <c r="J17">
        <v>0</v>
      </c>
      <c r="K17">
        <v>0</v>
      </c>
      <c r="L17">
        <v>0</v>
      </c>
      <c r="M17">
        <f t="shared" si="2"/>
        <v>0</v>
      </c>
      <c r="N17">
        <f t="shared" si="3"/>
        <v>0</v>
      </c>
      <c r="O17" t="s">
        <v>27</v>
      </c>
      <c r="P17">
        <v>0</v>
      </c>
      <c r="Q17">
        <v>0</v>
      </c>
      <c r="R17">
        <v>0</v>
      </c>
      <c r="S17">
        <v>0</v>
      </c>
      <c r="T17">
        <f t="shared" si="4"/>
        <v>0</v>
      </c>
      <c r="U17">
        <f t="shared" si="5"/>
        <v>0</v>
      </c>
    </row>
    <row r="18" spans="1:21" x14ac:dyDescent="0.3">
      <c r="A18" t="s">
        <v>34</v>
      </c>
      <c r="B18">
        <v>7</v>
      </c>
      <c r="C18">
        <v>0</v>
      </c>
      <c r="D18">
        <v>0</v>
      </c>
      <c r="E18">
        <v>0</v>
      </c>
      <c r="F18">
        <f t="shared" si="0"/>
        <v>7</v>
      </c>
      <c r="G18">
        <f t="shared" si="1"/>
        <v>1.75</v>
      </c>
      <c r="H18" t="s">
        <v>34</v>
      </c>
      <c r="I18">
        <v>0</v>
      </c>
      <c r="J18">
        <v>0</v>
      </c>
      <c r="K18">
        <v>0</v>
      </c>
      <c r="L18">
        <v>1</v>
      </c>
      <c r="M18">
        <f t="shared" si="2"/>
        <v>1</v>
      </c>
      <c r="N18">
        <f t="shared" si="3"/>
        <v>0.25</v>
      </c>
      <c r="O18" t="s">
        <v>34</v>
      </c>
      <c r="P18">
        <v>0</v>
      </c>
      <c r="Q18">
        <v>0</v>
      </c>
      <c r="R18">
        <v>0</v>
      </c>
      <c r="S18">
        <v>0</v>
      </c>
      <c r="T18">
        <f t="shared" si="4"/>
        <v>0</v>
      </c>
      <c r="U18">
        <f t="shared" si="5"/>
        <v>0</v>
      </c>
    </row>
    <row r="19" spans="1:21" x14ac:dyDescent="0.3">
      <c r="A19" t="s">
        <v>35</v>
      </c>
      <c r="B19">
        <v>2</v>
      </c>
      <c r="C19">
        <v>0</v>
      </c>
      <c r="D19">
        <v>1</v>
      </c>
      <c r="E19">
        <v>0</v>
      </c>
      <c r="F19">
        <f t="shared" si="0"/>
        <v>3</v>
      </c>
      <c r="G19">
        <f t="shared" si="1"/>
        <v>0.75</v>
      </c>
      <c r="H19" t="s">
        <v>35</v>
      </c>
      <c r="I19">
        <v>2</v>
      </c>
      <c r="J19">
        <v>2</v>
      </c>
      <c r="K19">
        <v>0</v>
      </c>
      <c r="L19">
        <v>0</v>
      </c>
      <c r="M19">
        <f t="shared" si="2"/>
        <v>4</v>
      </c>
      <c r="N19">
        <f t="shared" si="3"/>
        <v>1</v>
      </c>
      <c r="O19" t="s">
        <v>35</v>
      </c>
      <c r="P19">
        <v>3</v>
      </c>
      <c r="Q19">
        <v>3</v>
      </c>
      <c r="R19">
        <v>0</v>
      </c>
      <c r="S19">
        <v>3</v>
      </c>
      <c r="T19">
        <f t="shared" si="4"/>
        <v>9</v>
      </c>
      <c r="U19">
        <f t="shared" si="5"/>
        <v>2.25</v>
      </c>
    </row>
    <row r="20" spans="1:21" x14ac:dyDescent="0.3">
      <c r="A20" t="s">
        <v>37</v>
      </c>
      <c r="B20">
        <v>0</v>
      </c>
      <c r="C20">
        <v>0</v>
      </c>
      <c r="D20">
        <v>1</v>
      </c>
      <c r="E20">
        <v>0</v>
      </c>
      <c r="F20">
        <f t="shared" si="0"/>
        <v>1</v>
      </c>
      <c r="G20">
        <f t="shared" si="1"/>
        <v>0.25</v>
      </c>
      <c r="H20" t="s">
        <v>37</v>
      </c>
      <c r="I20">
        <v>0</v>
      </c>
      <c r="J20">
        <v>3</v>
      </c>
      <c r="K20">
        <v>0</v>
      </c>
      <c r="L20">
        <v>0</v>
      </c>
      <c r="M20">
        <f t="shared" si="2"/>
        <v>3</v>
      </c>
      <c r="N20">
        <f t="shared" si="3"/>
        <v>0.75</v>
      </c>
      <c r="O20" t="s">
        <v>37</v>
      </c>
      <c r="P20">
        <v>0</v>
      </c>
      <c r="Q20">
        <v>0</v>
      </c>
      <c r="R20">
        <v>0</v>
      </c>
      <c r="S20">
        <v>0</v>
      </c>
      <c r="T20">
        <f t="shared" si="4"/>
        <v>0</v>
      </c>
      <c r="U20">
        <f t="shared" si="5"/>
        <v>0</v>
      </c>
    </row>
    <row r="21" spans="1:21" x14ac:dyDescent="0.3">
      <c r="A21" t="s">
        <v>63</v>
      </c>
      <c r="B21">
        <v>0</v>
      </c>
      <c r="C21">
        <v>0</v>
      </c>
      <c r="D21">
        <v>0</v>
      </c>
      <c r="E21">
        <v>0</v>
      </c>
      <c r="F21">
        <f t="shared" si="0"/>
        <v>0</v>
      </c>
      <c r="G21">
        <f t="shared" si="1"/>
        <v>0</v>
      </c>
      <c r="H21" t="s">
        <v>63</v>
      </c>
      <c r="I21">
        <v>0</v>
      </c>
      <c r="J21">
        <v>0</v>
      </c>
      <c r="K21">
        <v>1</v>
      </c>
      <c r="L21">
        <v>0</v>
      </c>
      <c r="M21">
        <f t="shared" si="2"/>
        <v>1</v>
      </c>
      <c r="N21">
        <f t="shared" si="3"/>
        <v>0.25</v>
      </c>
      <c r="O21" t="s">
        <v>63</v>
      </c>
      <c r="P21">
        <v>0</v>
      </c>
      <c r="Q21">
        <v>0</v>
      </c>
      <c r="R21">
        <v>0</v>
      </c>
      <c r="S21">
        <v>0</v>
      </c>
      <c r="T21">
        <f t="shared" si="4"/>
        <v>0</v>
      </c>
      <c r="U21">
        <f t="shared" si="5"/>
        <v>0</v>
      </c>
    </row>
    <row r="22" spans="1:21" x14ac:dyDescent="0.3">
      <c r="A22" t="s">
        <v>61</v>
      </c>
      <c r="B22">
        <v>0</v>
      </c>
      <c r="C22">
        <v>0</v>
      </c>
      <c r="D22">
        <v>0</v>
      </c>
      <c r="E22">
        <v>0</v>
      </c>
      <c r="F22">
        <f t="shared" si="0"/>
        <v>0</v>
      </c>
      <c r="G22">
        <f t="shared" si="1"/>
        <v>0</v>
      </c>
      <c r="H22" t="s">
        <v>61</v>
      </c>
      <c r="I22">
        <v>1</v>
      </c>
      <c r="J22">
        <v>0</v>
      </c>
      <c r="K22">
        <v>0</v>
      </c>
      <c r="L22">
        <v>0</v>
      </c>
      <c r="M22">
        <f t="shared" si="2"/>
        <v>1</v>
      </c>
      <c r="N22">
        <f t="shared" si="3"/>
        <v>0.25</v>
      </c>
      <c r="O22" t="s">
        <v>61</v>
      </c>
      <c r="P22">
        <v>2</v>
      </c>
      <c r="Q22">
        <v>0</v>
      </c>
      <c r="R22">
        <v>1</v>
      </c>
      <c r="S22">
        <v>0</v>
      </c>
      <c r="T22">
        <f t="shared" si="4"/>
        <v>3</v>
      </c>
      <c r="U22">
        <f t="shared" si="5"/>
        <v>0.75</v>
      </c>
    </row>
    <row r="23" spans="1:21" x14ac:dyDescent="0.3">
      <c r="A23" t="s">
        <v>59</v>
      </c>
      <c r="B23">
        <v>0</v>
      </c>
      <c r="C23">
        <v>0</v>
      </c>
      <c r="D23">
        <v>1</v>
      </c>
      <c r="E23">
        <v>0</v>
      </c>
      <c r="F23">
        <f t="shared" si="0"/>
        <v>1</v>
      </c>
      <c r="G23">
        <f t="shared" si="1"/>
        <v>0.25</v>
      </c>
      <c r="H23" t="s">
        <v>59</v>
      </c>
      <c r="I23">
        <v>0</v>
      </c>
      <c r="J23">
        <v>0</v>
      </c>
      <c r="K23">
        <v>0</v>
      </c>
      <c r="L23">
        <v>0</v>
      </c>
      <c r="M23">
        <f t="shared" si="2"/>
        <v>0</v>
      </c>
      <c r="N23">
        <f t="shared" si="3"/>
        <v>0</v>
      </c>
      <c r="O23" t="s">
        <v>59</v>
      </c>
      <c r="P23">
        <v>0</v>
      </c>
      <c r="Q23">
        <v>0</v>
      </c>
      <c r="R23">
        <v>0</v>
      </c>
      <c r="S23">
        <v>0</v>
      </c>
      <c r="T23">
        <f t="shared" si="4"/>
        <v>0</v>
      </c>
      <c r="U23">
        <f t="shared" si="5"/>
        <v>0</v>
      </c>
    </row>
    <row r="24" spans="1:21" x14ac:dyDescent="0.3">
      <c r="A24" t="s">
        <v>60</v>
      </c>
      <c r="B24">
        <v>0</v>
      </c>
      <c r="C24">
        <v>0</v>
      </c>
      <c r="D24">
        <v>1</v>
      </c>
      <c r="E24">
        <v>0</v>
      </c>
      <c r="F24">
        <f t="shared" si="0"/>
        <v>1</v>
      </c>
      <c r="G24">
        <f t="shared" si="1"/>
        <v>0.25</v>
      </c>
      <c r="H24" t="s">
        <v>60</v>
      </c>
      <c r="I24">
        <v>0</v>
      </c>
      <c r="J24">
        <v>0</v>
      </c>
      <c r="K24">
        <v>0</v>
      </c>
      <c r="L24">
        <v>0</v>
      </c>
      <c r="M24">
        <f t="shared" si="2"/>
        <v>0</v>
      </c>
      <c r="N24">
        <f t="shared" si="3"/>
        <v>0</v>
      </c>
      <c r="O24" t="s">
        <v>60</v>
      </c>
      <c r="P24">
        <v>0</v>
      </c>
      <c r="Q24">
        <v>0</v>
      </c>
      <c r="R24">
        <v>0</v>
      </c>
      <c r="S24">
        <v>0</v>
      </c>
      <c r="T24">
        <f t="shared" si="4"/>
        <v>0</v>
      </c>
      <c r="U24">
        <f t="shared" si="5"/>
        <v>0</v>
      </c>
    </row>
    <row r="28" spans="1:21" x14ac:dyDescent="0.3">
      <c r="F28" t="s">
        <v>81</v>
      </c>
    </row>
    <row r="29" spans="1:21" x14ac:dyDescent="0.3">
      <c r="F29" t="s">
        <v>0</v>
      </c>
      <c r="G29" t="s">
        <v>11</v>
      </c>
      <c r="I29" t="s">
        <v>14</v>
      </c>
    </row>
    <row r="30" spans="1:21" x14ac:dyDescent="0.3">
      <c r="F30">
        <v>447</v>
      </c>
      <c r="G30">
        <v>410</v>
      </c>
      <c r="I30">
        <v>402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G1" workbookViewId="0">
      <selection activeCell="F7" sqref="F7"/>
    </sheetView>
  </sheetViews>
  <sheetFormatPr defaultRowHeight="14.4" x14ac:dyDescent="0.3"/>
  <cols>
    <col min="1" max="1" width="23.88671875" bestFit="1" customWidth="1"/>
    <col min="8" max="8" width="23.88671875" bestFit="1" customWidth="1"/>
    <col min="15" max="15" width="23.88671875" bestFit="1" customWidth="1"/>
  </cols>
  <sheetData>
    <row r="1" spans="1:21" x14ac:dyDescent="0.3">
      <c r="A1" t="s">
        <v>10</v>
      </c>
      <c r="B1" t="s">
        <v>0</v>
      </c>
      <c r="F1" t="s">
        <v>4</v>
      </c>
      <c r="G1" t="s">
        <v>79</v>
      </c>
      <c r="H1" t="s">
        <v>10</v>
      </c>
      <c r="I1" t="s">
        <v>11</v>
      </c>
      <c r="M1" t="s">
        <v>4</v>
      </c>
      <c r="N1" t="s">
        <v>79</v>
      </c>
      <c r="O1" t="s">
        <v>10</v>
      </c>
      <c r="P1" t="s">
        <v>14</v>
      </c>
      <c r="T1" t="s">
        <v>4</v>
      </c>
      <c r="U1" t="s">
        <v>79</v>
      </c>
    </row>
    <row r="2" spans="1:21" x14ac:dyDescent="0.3">
      <c r="A2" t="s">
        <v>9</v>
      </c>
      <c r="B2" t="s">
        <v>71</v>
      </c>
      <c r="C2" t="s">
        <v>72</v>
      </c>
      <c r="D2" t="s">
        <v>75</v>
      </c>
      <c r="E2" t="s">
        <v>69</v>
      </c>
      <c r="H2" t="s">
        <v>9</v>
      </c>
      <c r="I2" t="s">
        <v>78</v>
      </c>
      <c r="J2" t="s">
        <v>67</v>
      </c>
      <c r="K2" t="s">
        <v>76</v>
      </c>
      <c r="L2" t="s">
        <v>70</v>
      </c>
      <c r="O2" t="s">
        <v>9</v>
      </c>
      <c r="P2" t="s">
        <v>73</v>
      </c>
      <c r="Q2" t="s">
        <v>68</v>
      </c>
      <c r="R2" t="s">
        <v>74</v>
      </c>
      <c r="S2" t="s">
        <v>77</v>
      </c>
    </row>
    <row r="3" spans="1:21" x14ac:dyDescent="0.3">
      <c r="A3" t="s">
        <v>2</v>
      </c>
      <c r="B3">
        <v>104</v>
      </c>
      <c r="C3">
        <v>110</v>
      </c>
      <c r="D3">
        <v>108</v>
      </c>
      <c r="E3">
        <v>111</v>
      </c>
      <c r="F3">
        <f>(B3+C3+D3+E3)</f>
        <v>433</v>
      </c>
      <c r="G3">
        <f>(F3/4)</f>
        <v>108.25</v>
      </c>
      <c r="H3" t="s">
        <v>2</v>
      </c>
      <c r="I3">
        <v>92</v>
      </c>
      <c r="J3">
        <v>106</v>
      </c>
      <c r="K3">
        <v>104</v>
      </c>
      <c r="L3">
        <v>109</v>
      </c>
      <c r="M3">
        <f>(I3+J3+K3+L3)</f>
        <v>411</v>
      </c>
      <c r="N3">
        <f>(M3/4)</f>
        <v>102.75</v>
      </c>
      <c r="O3" t="s">
        <v>2</v>
      </c>
      <c r="P3">
        <v>103</v>
      </c>
      <c r="Q3">
        <v>103</v>
      </c>
      <c r="R3">
        <v>89</v>
      </c>
      <c r="S3">
        <v>101</v>
      </c>
      <c r="T3">
        <f>(P3+Q3+R3+S3)</f>
        <v>396</v>
      </c>
      <c r="U3">
        <f>(T3/4)</f>
        <v>99</v>
      </c>
    </row>
    <row r="4" spans="1:21" x14ac:dyDescent="0.3">
      <c r="A4" t="s">
        <v>3</v>
      </c>
      <c r="B4">
        <v>17</v>
      </c>
      <c r="C4">
        <v>14</v>
      </c>
      <c r="D4">
        <v>10</v>
      </c>
      <c r="E4">
        <v>6</v>
      </c>
      <c r="F4">
        <f t="shared" ref="F4:F24" si="0">(B4+C4+D4+E4)</f>
        <v>47</v>
      </c>
      <c r="G4">
        <f t="shared" ref="G4:G24" si="1">(F4/4)</f>
        <v>11.75</v>
      </c>
      <c r="H4" t="s">
        <v>3</v>
      </c>
      <c r="I4">
        <v>20</v>
      </c>
      <c r="J4">
        <v>10</v>
      </c>
      <c r="K4">
        <v>13</v>
      </c>
      <c r="L4">
        <v>6</v>
      </c>
      <c r="M4">
        <f t="shared" ref="M4:M24" si="2">(I4+J4+K4+L4)</f>
        <v>49</v>
      </c>
      <c r="N4">
        <f t="shared" ref="N4:N24" si="3">(M4/4)</f>
        <v>12.25</v>
      </c>
      <c r="O4" t="s">
        <v>3</v>
      </c>
      <c r="P4">
        <v>9</v>
      </c>
      <c r="Q4">
        <v>15</v>
      </c>
      <c r="R4">
        <v>15</v>
      </c>
      <c r="S4">
        <v>12</v>
      </c>
      <c r="T4">
        <f t="shared" ref="T4:T24" si="4">(P4+Q4+R4+S4)</f>
        <v>51</v>
      </c>
      <c r="U4">
        <f t="shared" ref="U4:U24" si="5">(T4/4)</f>
        <v>12.75</v>
      </c>
    </row>
    <row r="5" spans="1:21" x14ac:dyDescent="0.3">
      <c r="A5" t="s">
        <v>4</v>
      </c>
      <c r="B5">
        <f>SUM(B3:B4)</f>
        <v>121</v>
      </c>
      <c r="C5">
        <f t="shared" ref="C5:F5" si="6">SUM(C3:C4)</f>
        <v>124</v>
      </c>
      <c r="D5">
        <f t="shared" si="6"/>
        <v>118</v>
      </c>
      <c r="E5">
        <f t="shared" si="6"/>
        <v>117</v>
      </c>
      <c r="F5">
        <f t="shared" si="6"/>
        <v>480</v>
      </c>
      <c r="H5" t="s">
        <v>4</v>
      </c>
      <c r="I5">
        <f>SUM(I3:I4)</f>
        <v>112</v>
      </c>
      <c r="J5">
        <f t="shared" ref="J5:M5" si="7">SUM(J3:J4)</f>
        <v>116</v>
      </c>
      <c r="K5">
        <f t="shared" si="7"/>
        <v>117</v>
      </c>
      <c r="L5">
        <f t="shared" si="7"/>
        <v>115</v>
      </c>
      <c r="M5">
        <f t="shared" si="7"/>
        <v>460</v>
      </c>
      <c r="O5" t="s">
        <v>4</v>
      </c>
      <c r="P5">
        <f>SUM(P3:P4)</f>
        <v>112</v>
      </c>
      <c r="Q5">
        <f t="shared" ref="Q5:T5" si="8">SUM(Q3:Q4)</f>
        <v>118</v>
      </c>
      <c r="R5">
        <f t="shared" si="8"/>
        <v>104</v>
      </c>
      <c r="S5">
        <f t="shared" si="8"/>
        <v>113</v>
      </c>
      <c r="T5">
        <f t="shared" si="8"/>
        <v>447</v>
      </c>
    </row>
    <row r="6" spans="1:21" x14ac:dyDescent="0.3">
      <c r="A6" t="s">
        <v>5</v>
      </c>
      <c r="B6">
        <f>(120-B5)</f>
        <v>-1</v>
      </c>
      <c r="C6">
        <f t="shared" ref="C6:E6" si="9">(120-C5)</f>
        <v>-4</v>
      </c>
      <c r="D6">
        <f t="shared" si="9"/>
        <v>2</v>
      </c>
      <c r="E6">
        <f t="shared" si="9"/>
        <v>3</v>
      </c>
      <c r="F6">
        <f>(480-F5)</f>
        <v>0</v>
      </c>
      <c r="G6">
        <f>(F6/4)</f>
        <v>0</v>
      </c>
      <c r="H6" t="s">
        <v>5</v>
      </c>
      <c r="I6">
        <f>(120-I5)</f>
        <v>8</v>
      </c>
      <c r="J6">
        <f t="shared" ref="J6:L6" si="10">(120-J5)</f>
        <v>4</v>
      </c>
      <c r="K6">
        <f t="shared" si="10"/>
        <v>3</v>
      </c>
      <c r="L6">
        <f t="shared" si="10"/>
        <v>5</v>
      </c>
      <c r="M6">
        <f>(480-M5)</f>
        <v>20</v>
      </c>
      <c r="N6">
        <f>(M6/4)</f>
        <v>5</v>
      </c>
      <c r="O6" t="s">
        <v>5</v>
      </c>
      <c r="P6">
        <f>(120-P5)</f>
        <v>8</v>
      </c>
      <c r="Q6">
        <f t="shared" ref="Q6:S6" si="11">(120-Q5)</f>
        <v>2</v>
      </c>
      <c r="R6">
        <f t="shared" si="11"/>
        <v>16</v>
      </c>
      <c r="S6">
        <f t="shared" si="11"/>
        <v>7</v>
      </c>
      <c r="T6">
        <f>(480-T5)</f>
        <v>33</v>
      </c>
      <c r="U6">
        <f>(T6/4)</f>
        <v>8.25</v>
      </c>
    </row>
    <row r="7" spans="1:21" x14ac:dyDescent="0.3">
      <c r="A7" t="s">
        <v>17</v>
      </c>
      <c r="H7" t="s">
        <v>17</v>
      </c>
      <c r="O7" t="s">
        <v>17</v>
      </c>
    </row>
    <row r="8" spans="1:21" x14ac:dyDescent="0.3">
      <c r="A8" t="s">
        <v>6</v>
      </c>
      <c r="B8">
        <v>0</v>
      </c>
      <c r="C8">
        <v>0</v>
      </c>
      <c r="D8">
        <v>1</v>
      </c>
      <c r="E8">
        <v>4</v>
      </c>
      <c r="F8">
        <f t="shared" si="0"/>
        <v>5</v>
      </c>
      <c r="G8">
        <f t="shared" si="1"/>
        <v>1.25</v>
      </c>
      <c r="H8" t="s">
        <v>6</v>
      </c>
      <c r="I8">
        <v>1</v>
      </c>
      <c r="J8">
        <v>4</v>
      </c>
      <c r="K8">
        <v>1</v>
      </c>
      <c r="L8">
        <v>1</v>
      </c>
      <c r="M8">
        <f t="shared" si="2"/>
        <v>7</v>
      </c>
      <c r="N8">
        <f t="shared" si="3"/>
        <v>1.75</v>
      </c>
      <c r="O8" t="s">
        <v>6</v>
      </c>
      <c r="P8">
        <v>2</v>
      </c>
      <c r="Q8">
        <v>1</v>
      </c>
      <c r="R8">
        <v>2</v>
      </c>
      <c r="S8">
        <v>1</v>
      </c>
      <c r="T8">
        <f t="shared" si="4"/>
        <v>6</v>
      </c>
      <c r="U8">
        <f t="shared" si="5"/>
        <v>1.5</v>
      </c>
    </row>
    <row r="9" spans="1:21" x14ac:dyDescent="0.3">
      <c r="A9" t="s">
        <v>7</v>
      </c>
      <c r="B9">
        <v>47</v>
      </c>
      <c r="C9">
        <v>40</v>
      </c>
      <c r="D9">
        <v>21</v>
      </c>
      <c r="E9">
        <v>18</v>
      </c>
      <c r="F9">
        <f t="shared" si="0"/>
        <v>126</v>
      </c>
      <c r="G9">
        <f t="shared" si="1"/>
        <v>31.5</v>
      </c>
      <c r="H9" t="s">
        <v>7</v>
      </c>
      <c r="I9">
        <v>7</v>
      </c>
      <c r="J9">
        <v>216</v>
      </c>
      <c r="K9">
        <v>66</v>
      </c>
      <c r="L9">
        <v>30</v>
      </c>
      <c r="M9">
        <f t="shared" si="2"/>
        <v>319</v>
      </c>
      <c r="N9">
        <f t="shared" si="3"/>
        <v>79.75</v>
      </c>
      <c r="O9" t="s">
        <v>7</v>
      </c>
      <c r="P9">
        <v>104</v>
      </c>
      <c r="Q9">
        <v>27</v>
      </c>
      <c r="R9">
        <v>74</v>
      </c>
      <c r="S9">
        <v>52</v>
      </c>
      <c r="T9">
        <f t="shared" si="4"/>
        <v>257</v>
      </c>
      <c r="U9">
        <f t="shared" si="5"/>
        <v>64.25</v>
      </c>
    </row>
    <row r="10" spans="1:21" x14ac:dyDescent="0.3">
      <c r="A10" t="s">
        <v>8</v>
      </c>
      <c r="B10">
        <v>1</v>
      </c>
      <c r="C10">
        <v>0</v>
      </c>
      <c r="D10">
        <v>0</v>
      </c>
      <c r="E10">
        <v>0</v>
      </c>
      <c r="F10">
        <f t="shared" si="0"/>
        <v>1</v>
      </c>
      <c r="G10">
        <f t="shared" si="1"/>
        <v>0.25</v>
      </c>
      <c r="H10" t="s">
        <v>8</v>
      </c>
      <c r="I10">
        <v>0</v>
      </c>
      <c r="J10">
        <v>9</v>
      </c>
      <c r="K10">
        <v>1</v>
      </c>
      <c r="L10">
        <v>0</v>
      </c>
      <c r="M10">
        <f t="shared" si="2"/>
        <v>10</v>
      </c>
      <c r="N10">
        <f t="shared" si="3"/>
        <v>2.5</v>
      </c>
      <c r="O10" t="s">
        <v>8</v>
      </c>
      <c r="P10">
        <v>4</v>
      </c>
      <c r="Q10">
        <v>12</v>
      </c>
      <c r="R10">
        <v>4</v>
      </c>
      <c r="S10">
        <v>100</v>
      </c>
      <c r="T10">
        <f t="shared" si="4"/>
        <v>120</v>
      </c>
      <c r="U10">
        <f t="shared" si="5"/>
        <v>30</v>
      </c>
    </row>
    <row r="11" spans="1:21" x14ac:dyDescent="0.3">
      <c r="A11" t="s">
        <v>36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>
        <f t="shared" si="1"/>
        <v>0</v>
      </c>
      <c r="H11" t="s">
        <v>36</v>
      </c>
      <c r="I11">
        <v>0</v>
      </c>
      <c r="J11">
        <v>0</v>
      </c>
      <c r="K11">
        <v>0</v>
      </c>
      <c r="L11">
        <v>0</v>
      </c>
      <c r="M11">
        <f t="shared" si="2"/>
        <v>0</v>
      </c>
      <c r="N11">
        <f t="shared" si="3"/>
        <v>0</v>
      </c>
      <c r="O11" t="s">
        <v>36</v>
      </c>
      <c r="P11">
        <v>0</v>
      </c>
      <c r="Q11">
        <v>0</v>
      </c>
      <c r="R11">
        <v>0</v>
      </c>
      <c r="S11">
        <v>0</v>
      </c>
      <c r="T11">
        <f t="shared" si="4"/>
        <v>0</v>
      </c>
      <c r="U11">
        <f t="shared" si="5"/>
        <v>0</v>
      </c>
    </row>
    <row r="12" spans="1:21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>
        <f t="shared" si="1"/>
        <v>0</v>
      </c>
      <c r="H12" t="s">
        <v>19</v>
      </c>
      <c r="I12">
        <v>0</v>
      </c>
      <c r="J12">
        <v>0</v>
      </c>
      <c r="K12">
        <v>0</v>
      </c>
      <c r="L12">
        <v>0</v>
      </c>
      <c r="M12">
        <f t="shared" si="2"/>
        <v>0</v>
      </c>
      <c r="N12">
        <f t="shared" si="3"/>
        <v>0</v>
      </c>
      <c r="O12" t="s">
        <v>19</v>
      </c>
      <c r="P12">
        <v>0</v>
      </c>
      <c r="Q12">
        <v>0</v>
      </c>
      <c r="R12">
        <v>0</v>
      </c>
      <c r="S12">
        <v>0</v>
      </c>
      <c r="T12">
        <f t="shared" si="4"/>
        <v>0</v>
      </c>
      <c r="U12">
        <f t="shared" si="5"/>
        <v>0</v>
      </c>
    </row>
    <row r="13" spans="1:21" x14ac:dyDescent="0.3">
      <c r="A13" t="s">
        <v>20</v>
      </c>
      <c r="B13">
        <v>0</v>
      </c>
      <c r="C13">
        <v>1</v>
      </c>
      <c r="D13">
        <v>0</v>
      </c>
      <c r="E13">
        <v>0</v>
      </c>
      <c r="F13">
        <f t="shared" si="0"/>
        <v>1</v>
      </c>
      <c r="G13">
        <f t="shared" si="1"/>
        <v>0.25</v>
      </c>
      <c r="H13" t="s">
        <v>20</v>
      </c>
      <c r="I13">
        <v>0</v>
      </c>
      <c r="J13">
        <v>0</v>
      </c>
      <c r="K13">
        <v>1</v>
      </c>
      <c r="L13">
        <v>0</v>
      </c>
      <c r="M13">
        <f t="shared" si="2"/>
        <v>1</v>
      </c>
      <c r="N13">
        <f t="shared" si="3"/>
        <v>0.25</v>
      </c>
      <c r="O13" t="s">
        <v>20</v>
      </c>
      <c r="P13">
        <v>0</v>
      </c>
      <c r="Q13">
        <v>0</v>
      </c>
      <c r="R13">
        <v>0</v>
      </c>
      <c r="S13">
        <v>0</v>
      </c>
      <c r="T13">
        <f t="shared" si="4"/>
        <v>0</v>
      </c>
      <c r="U13">
        <f t="shared" si="5"/>
        <v>0</v>
      </c>
    </row>
    <row r="14" spans="1:21" x14ac:dyDescent="0.3">
      <c r="A14" t="s">
        <v>54</v>
      </c>
      <c r="B14">
        <v>0</v>
      </c>
      <c r="C14">
        <v>0</v>
      </c>
      <c r="D14">
        <v>0</v>
      </c>
      <c r="E14">
        <v>0</v>
      </c>
      <c r="F14">
        <f t="shared" si="0"/>
        <v>0</v>
      </c>
      <c r="G14">
        <f t="shared" si="1"/>
        <v>0</v>
      </c>
      <c r="H14" t="s">
        <v>54</v>
      </c>
      <c r="I14">
        <v>0</v>
      </c>
      <c r="J14">
        <v>0</v>
      </c>
      <c r="K14">
        <v>0</v>
      </c>
      <c r="L14">
        <v>0</v>
      </c>
      <c r="M14">
        <f t="shared" si="2"/>
        <v>0</v>
      </c>
      <c r="N14">
        <f t="shared" si="3"/>
        <v>0</v>
      </c>
      <c r="O14" t="s">
        <v>54</v>
      </c>
      <c r="P14">
        <v>0</v>
      </c>
      <c r="Q14">
        <v>0</v>
      </c>
      <c r="R14">
        <v>0</v>
      </c>
      <c r="S14">
        <v>0</v>
      </c>
      <c r="T14">
        <f t="shared" si="4"/>
        <v>0</v>
      </c>
      <c r="U14">
        <f t="shared" si="5"/>
        <v>0</v>
      </c>
    </row>
    <row r="15" spans="1:21" x14ac:dyDescent="0.3">
      <c r="A15" t="s">
        <v>24</v>
      </c>
      <c r="B15">
        <v>2</v>
      </c>
      <c r="C15">
        <v>8</v>
      </c>
      <c r="D15">
        <v>3</v>
      </c>
      <c r="E15">
        <v>3</v>
      </c>
      <c r="F15">
        <f t="shared" si="0"/>
        <v>16</v>
      </c>
      <c r="G15">
        <f t="shared" si="1"/>
        <v>4</v>
      </c>
      <c r="H15" t="s">
        <v>24</v>
      </c>
      <c r="I15">
        <v>1</v>
      </c>
      <c r="J15">
        <v>6</v>
      </c>
      <c r="K15">
        <v>6</v>
      </c>
      <c r="L15">
        <v>1</v>
      </c>
      <c r="M15">
        <f t="shared" si="2"/>
        <v>14</v>
      </c>
      <c r="N15">
        <f t="shared" si="3"/>
        <v>3.5</v>
      </c>
      <c r="O15" t="s">
        <v>24</v>
      </c>
      <c r="P15">
        <v>3</v>
      </c>
      <c r="Q15">
        <v>1</v>
      </c>
      <c r="R15">
        <v>2</v>
      </c>
      <c r="S15">
        <v>1</v>
      </c>
      <c r="T15">
        <f t="shared" si="4"/>
        <v>7</v>
      </c>
      <c r="U15">
        <f t="shared" si="5"/>
        <v>1.75</v>
      </c>
    </row>
    <row r="16" spans="1:21" x14ac:dyDescent="0.3">
      <c r="A16" t="s">
        <v>25</v>
      </c>
      <c r="B16">
        <v>0</v>
      </c>
      <c r="C16">
        <v>0</v>
      </c>
      <c r="D16">
        <v>0</v>
      </c>
      <c r="E16">
        <v>0</v>
      </c>
      <c r="F16">
        <f t="shared" si="0"/>
        <v>0</v>
      </c>
      <c r="G16">
        <f t="shared" si="1"/>
        <v>0</v>
      </c>
      <c r="H16" t="s">
        <v>25</v>
      </c>
      <c r="I16">
        <v>0</v>
      </c>
      <c r="J16">
        <v>0</v>
      </c>
      <c r="K16">
        <v>0</v>
      </c>
      <c r="L16">
        <v>0</v>
      </c>
      <c r="M16">
        <f t="shared" si="2"/>
        <v>0</v>
      </c>
      <c r="N16">
        <f t="shared" si="3"/>
        <v>0</v>
      </c>
      <c r="O16" t="s">
        <v>25</v>
      </c>
      <c r="P16">
        <v>0</v>
      </c>
      <c r="Q16">
        <v>0</v>
      </c>
      <c r="R16">
        <v>0</v>
      </c>
      <c r="S16">
        <v>0</v>
      </c>
      <c r="T16">
        <f t="shared" si="4"/>
        <v>0</v>
      </c>
      <c r="U16">
        <f t="shared" si="5"/>
        <v>0</v>
      </c>
    </row>
    <row r="17" spans="1:21" x14ac:dyDescent="0.3">
      <c r="A17" t="s">
        <v>27</v>
      </c>
      <c r="B17">
        <v>0</v>
      </c>
      <c r="C17">
        <v>0</v>
      </c>
      <c r="D17">
        <v>0</v>
      </c>
      <c r="E17">
        <v>0</v>
      </c>
      <c r="F17">
        <f t="shared" si="0"/>
        <v>0</v>
      </c>
      <c r="G17">
        <f t="shared" si="1"/>
        <v>0</v>
      </c>
      <c r="H17" t="s">
        <v>27</v>
      </c>
      <c r="I17">
        <v>0</v>
      </c>
      <c r="J17">
        <v>1</v>
      </c>
      <c r="K17">
        <v>1</v>
      </c>
      <c r="L17">
        <v>0</v>
      </c>
      <c r="M17">
        <f t="shared" si="2"/>
        <v>2</v>
      </c>
      <c r="N17">
        <f t="shared" si="3"/>
        <v>0.5</v>
      </c>
      <c r="O17" t="s">
        <v>27</v>
      </c>
      <c r="P17">
        <v>1</v>
      </c>
      <c r="Q17">
        <v>0</v>
      </c>
      <c r="R17">
        <v>0</v>
      </c>
      <c r="S17">
        <v>0</v>
      </c>
      <c r="T17">
        <f t="shared" si="4"/>
        <v>1</v>
      </c>
      <c r="U17">
        <f t="shared" si="5"/>
        <v>0.25</v>
      </c>
    </row>
    <row r="18" spans="1:21" x14ac:dyDescent="0.3">
      <c r="A18" t="s">
        <v>34</v>
      </c>
      <c r="B18">
        <v>0</v>
      </c>
      <c r="C18">
        <v>0</v>
      </c>
      <c r="D18">
        <v>0</v>
      </c>
      <c r="E18">
        <v>1</v>
      </c>
      <c r="F18">
        <f t="shared" si="0"/>
        <v>1</v>
      </c>
      <c r="G18">
        <f t="shared" si="1"/>
        <v>0.25</v>
      </c>
      <c r="H18" t="s">
        <v>34</v>
      </c>
      <c r="I18">
        <v>0</v>
      </c>
      <c r="J18">
        <v>1</v>
      </c>
      <c r="K18">
        <v>2</v>
      </c>
      <c r="L18">
        <v>0</v>
      </c>
      <c r="M18">
        <f t="shared" si="2"/>
        <v>3</v>
      </c>
      <c r="N18">
        <f t="shared" si="3"/>
        <v>0.75</v>
      </c>
      <c r="O18" t="s">
        <v>34</v>
      </c>
      <c r="P18">
        <v>1</v>
      </c>
      <c r="Q18">
        <v>0</v>
      </c>
      <c r="R18">
        <v>1</v>
      </c>
      <c r="S18">
        <v>0</v>
      </c>
      <c r="T18">
        <f t="shared" si="4"/>
        <v>2</v>
      </c>
      <c r="U18">
        <f t="shared" si="5"/>
        <v>0.5</v>
      </c>
    </row>
    <row r="19" spans="1:21" x14ac:dyDescent="0.3">
      <c r="A19" t="s">
        <v>35</v>
      </c>
      <c r="B19">
        <v>0</v>
      </c>
      <c r="C19">
        <v>0</v>
      </c>
      <c r="D19">
        <v>0</v>
      </c>
      <c r="E19">
        <v>0</v>
      </c>
      <c r="F19">
        <f t="shared" si="0"/>
        <v>0</v>
      </c>
      <c r="G19">
        <f t="shared" si="1"/>
        <v>0</v>
      </c>
      <c r="H19" t="s">
        <v>35</v>
      </c>
      <c r="I19">
        <v>0</v>
      </c>
      <c r="J19">
        <v>0</v>
      </c>
      <c r="K19">
        <v>0</v>
      </c>
      <c r="L19">
        <v>0</v>
      </c>
      <c r="M19">
        <f t="shared" si="2"/>
        <v>0</v>
      </c>
      <c r="N19">
        <f t="shared" si="3"/>
        <v>0</v>
      </c>
      <c r="O19" t="s">
        <v>35</v>
      </c>
      <c r="P19">
        <v>0</v>
      </c>
      <c r="Q19">
        <v>0</v>
      </c>
      <c r="R19">
        <v>0</v>
      </c>
      <c r="S19">
        <v>0</v>
      </c>
      <c r="T19">
        <f t="shared" si="4"/>
        <v>0</v>
      </c>
      <c r="U19">
        <f t="shared" si="5"/>
        <v>0</v>
      </c>
    </row>
    <row r="20" spans="1:21" x14ac:dyDescent="0.3">
      <c r="A20" t="s">
        <v>37</v>
      </c>
      <c r="B20">
        <v>0</v>
      </c>
      <c r="C20">
        <v>0</v>
      </c>
      <c r="D20">
        <v>2</v>
      </c>
      <c r="E20">
        <v>0</v>
      </c>
      <c r="F20">
        <f t="shared" si="0"/>
        <v>2</v>
      </c>
      <c r="G20">
        <f t="shared" si="1"/>
        <v>0.5</v>
      </c>
      <c r="H20" t="s">
        <v>37</v>
      </c>
      <c r="I20">
        <v>1</v>
      </c>
      <c r="J20">
        <v>0</v>
      </c>
      <c r="K20">
        <v>0</v>
      </c>
      <c r="L20">
        <v>0</v>
      </c>
      <c r="M20">
        <f t="shared" si="2"/>
        <v>1</v>
      </c>
      <c r="N20">
        <f t="shared" si="3"/>
        <v>0.25</v>
      </c>
      <c r="O20" t="s">
        <v>37</v>
      </c>
      <c r="P20">
        <v>0</v>
      </c>
      <c r="Q20">
        <v>0</v>
      </c>
      <c r="R20">
        <v>0</v>
      </c>
      <c r="S20">
        <v>0</v>
      </c>
      <c r="T20">
        <f t="shared" si="4"/>
        <v>0</v>
      </c>
      <c r="U20">
        <f t="shared" si="5"/>
        <v>0</v>
      </c>
    </row>
    <row r="21" spans="1:21" x14ac:dyDescent="0.3">
      <c r="A21" t="s">
        <v>63</v>
      </c>
      <c r="B21">
        <v>0</v>
      </c>
      <c r="C21">
        <v>0</v>
      </c>
      <c r="D21">
        <v>1</v>
      </c>
      <c r="E21">
        <v>0</v>
      </c>
      <c r="F21">
        <f t="shared" si="0"/>
        <v>1</v>
      </c>
      <c r="G21">
        <f t="shared" si="1"/>
        <v>0.25</v>
      </c>
      <c r="H21" t="s">
        <v>63</v>
      </c>
      <c r="I21">
        <v>0</v>
      </c>
      <c r="J21">
        <v>0</v>
      </c>
      <c r="K21">
        <v>0</v>
      </c>
      <c r="L21">
        <v>0</v>
      </c>
      <c r="M21">
        <f t="shared" si="2"/>
        <v>0</v>
      </c>
      <c r="N21">
        <f t="shared" si="3"/>
        <v>0</v>
      </c>
      <c r="O21" t="s">
        <v>63</v>
      </c>
      <c r="P21">
        <v>0</v>
      </c>
      <c r="Q21">
        <v>0</v>
      </c>
      <c r="R21">
        <v>1</v>
      </c>
      <c r="S21">
        <v>0</v>
      </c>
      <c r="T21">
        <f t="shared" si="4"/>
        <v>1</v>
      </c>
      <c r="U21">
        <f t="shared" si="5"/>
        <v>0.25</v>
      </c>
    </row>
    <row r="22" spans="1:21" x14ac:dyDescent="0.3">
      <c r="A22" t="s">
        <v>61</v>
      </c>
      <c r="B22">
        <v>0</v>
      </c>
      <c r="C22">
        <v>1</v>
      </c>
      <c r="D22">
        <v>3</v>
      </c>
      <c r="E22">
        <v>0</v>
      </c>
      <c r="F22">
        <f t="shared" si="0"/>
        <v>4</v>
      </c>
      <c r="G22">
        <f t="shared" si="1"/>
        <v>1</v>
      </c>
      <c r="H22" t="s">
        <v>61</v>
      </c>
      <c r="I22">
        <v>2</v>
      </c>
      <c r="J22">
        <v>1</v>
      </c>
      <c r="K22">
        <v>0</v>
      </c>
      <c r="L22">
        <v>0</v>
      </c>
      <c r="M22">
        <f t="shared" si="2"/>
        <v>3</v>
      </c>
      <c r="N22">
        <f t="shared" si="3"/>
        <v>0.75</v>
      </c>
      <c r="O22" t="s">
        <v>61</v>
      </c>
      <c r="P22">
        <v>1</v>
      </c>
      <c r="Q22">
        <v>0</v>
      </c>
      <c r="R22">
        <v>1</v>
      </c>
      <c r="S22">
        <v>0</v>
      </c>
      <c r="T22">
        <f t="shared" si="4"/>
        <v>2</v>
      </c>
      <c r="U22">
        <f t="shared" si="5"/>
        <v>0.5</v>
      </c>
    </row>
    <row r="23" spans="1:21" x14ac:dyDescent="0.3">
      <c r="A23" t="s">
        <v>59</v>
      </c>
      <c r="B23">
        <v>0</v>
      </c>
      <c r="C23">
        <v>0</v>
      </c>
      <c r="D23">
        <v>0</v>
      </c>
      <c r="E23">
        <v>0</v>
      </c>
      <c r="F23">
        <f t="shared" si="0"/>
        <v>0</v>
      </c>
      <c r="G23">
        <f t="shared" si="1"/>
        <v>0</v>
      </c>
      <c r="H23" t="s">
        <v>59</v>
      </c>
      <c r="I23">
        <v>0</v>
      </c>
      <c r="J23">
        <v>0</v>
      </c>
      <c r="K23">
        <v>0</v>
      </c>
      <c r="L23">
        <v>0</v>
      </c>
      <c r="M23">
        <f t="shared" si="2"/>
        <v>0</v>
      </c>
      <c r="N23">
        <f t="shared" si="3"/>
        <v>0</v>
      </c>
      <c r="O23" t="s">
        <v>59</v>
      </c>
      <c r="P23">
        <v>0</v>
      </c>
      <c r="Q23">
        <v>0</v>
      </c>
      <c r="R23">
        <v>0</v>
      </c>
      <c r="S23">
        <v>0</v>
      </c>
      <c r="T23">
        <f t="shared" si="4"/>
        <v>0</v>
      </c>
      <c r="U23">
        <f t="shared" si="5"/>
        <v>0</v>
      </c>
    </row>
    <row r="24" spans="1:21" x14ac:dyDescent="0.3">
      <c r="A24" t="s">
        <v>60</v>
      </c>
      <c r="B24">
        <v>0</v>
      </c>
      <c r="C24">
        <v>0</v>
      </c>
      <c r="D24">
        <v>0</v>
      </c>
      <c r="E24">
        <v>0</v>
      </c>
      <c r="F24">
        <f t="shared" si="0"/>
        <v>0</v>
      </c>
      <c r="G24">
        <f t="shared" si="1"/>
        <v>0</v>
      </c>
      <c r="H24" t="s">
        <v>60</v>
      </c>
      <c r="I24">
        <v>0</v>
      </c>
      <c r="J24">
        <v>0</v>
      </c>
      <c r="K24">
        <v>0</v>
      </c>
      <c r="L24">
        <v>0</v>
      </c>
      <c r="M24">
        <f t="shared" si="2"/>
        <v>0</v>
      </c>
      <c r="N24">
        <f t="shared" si="3"/>
        <v>0</v>
      </c>
      <c r="O24" t="s">
        <v>60</v>
      </c>
      <c r="P24">
        <v>0</v>
      </c>
      <c r="Q24">
        <v>0</v>
      </c>
      <c r="R24">
        <v>0</v>
      </c>
      <c r="S24">
        <v>0</v>
      </c>
      <c r="T24">
        <f t="shared" si="4"/>
        <v>0</v>
      </c>
      <c r="U24">
        <f t="shared" si="5"/>
        <v>0</v>
      </c>
    </row>
    <row r="28" spans="1:21" x14ac:dyDescent="0.3">
      <c r="F28" t="s">
        <v>80</v>
      </c>
    </row>
    <row r="29" spans="1:21" x14ac:dyDescent="0.3">
      <c r="F29" t="s">
        <v>0</v>
      </c>
      <c r="G29" t="s">
        <v>11</v>
      </c>
      <c r="I29" t="s">
        <v>14</v>
      </c>
    </row>
    <row r="30" spans="1:21" x14ac:dyDescent="0.3">
      <c r="F30">
        <v>433</v>
      </c>
      <c r="G30">
        <v>411</v>
      </c>
      <c r="I30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0" sqref="A20"/>
    </sheetView>
  </sheetViews>
  <sheetFormatPr defaultRowHeight="14.4" x14ac:dyDescent="0.3"/>
  <cols>
    <col min="1" max="1" width="17.5546875" bestFit="1" customWidth="1"/>
  </cols>
  <sheetData>
    <row r="1" spans="1:13" x14ac:dyDescent="0.3">
      <c r="B1" t="s">
        <v>87</v>
      </c>
      <c r="E1" t="s">
        <v>90</v>
      </c>
      <c r="H1" t="s">
        <v>88</v>
      </c>
      <c r="K1" t="s">
        <v>89</v>
      </c>
    </row>
    <row r="2" spans="1:13" x14ac:dyDescent="0.3">
      <c r="B2" t="s">
        <v>0</v>
      </c>
      <c r="C2" t="s">
        <v>11</v>
      </c>
      <c r="D2" t="s">
        <v>14</v>
      </c>
      <c r="E2" t="s">
        <v>0</v>
      </c>
      <c r="F2" t="s">
        <v>11</v>
      </c>
      <c r="G2" t="s">
        <v>14</v>
      </c>
      <c r="H2" t="s">
        <v>0</v>
      </c>
      <c r="I2" t="s">
        <v>11</v>
      </c>
      <c r="J2" t="s">
        <v>14</v>
      </c>
      <c r="K2" t="s">
        <v>0</v>
      </c>
      <c r="L2" t="s">
        <v>11</v>
      </c>
      <c r="M2" t="s">
        <v>14</v>
      </c>
    </row>
    <row r="3" spans="1:13" x14ac:dyDescent="0.3">
      <c r="A3" t="s">
        <v>4</v>
      </c>
      <c r="B3">
        <v>391</v>
      </c>
      <c r="C3">
        <v>405</v>
      </c>
      <c r="D3">
        <v>421</v>
      </c>
      <c r="E3">
        <v>188</v>
      </c>
      <c r="F3">
        <v>228</v>
      </c>
      <c r="G3">
        <v>216</v>
      </c>
      <c r="H3">
        <v>447</v>
      </c>
      <c r="I3">
        <v>410</v>
      </c>
      <c r="J3">
        <v>402</v>
      </c>
      <c r="K3">
        <v>433</v>
      </c>
      <c r="L3">
        <v>411</v>
      </c>
      <c r="M3">
        <v>396</v>
      </c>
    </row>
    <row r="4" spans="1:13" x14ac:dyDescent="0.3">
      <c r="A4" t="s">
        <v>84</v>
      </c>
      <c r="B4">
        <f>(B3/480)*100</f>
        <v>81.458333333333329</v>
      </c>
      <c r="C4">
        <f t="shared" ref="C4:M4" si="0">(C3/480)*100</f>
        <v>84.375</v>
      </c>
      <c r="D4">
        <f t="shared" si="0"/>
        <v>87.708333333333329</v>
      </c>
      <c r="E4">
        <f t="shared" si="0"/>
        <v>39.166666666666664</v>
      </c>
      <c r="F4">
        <f t="shared" si="0"/>
        <v>47.5</v>
      </c>
      <c r="G4">
        <f t="shared" si="0"/>
        <v>45</v>
      </c>
      <c r="H4">
        <f t="shared" si="0"/>
        <v>93.125</v>
      </c>
      <c r="I4">
        <f t="shared" si="0"/>
        <v>85.416666666666657</v>
      </c>
      <c r="J4">
        <f t="shared" si="0"/>
        <v>83.75</v>
      </c>
      <c r="K4">
        <f t="shared" si="0"/>
        <v>90.208333333333329</v>
      </c>
      <c r="L4">
        <f t="shared" si="0"/>
        <v>85.625</v>
      </c>
      <c r="M4">
        <f t="shared" si="0"/>
        <v>82.5</v>
      </c>
    </row>
    <row r="5" spans="1:13" x14ac:dyDescent="0.3">
      <c r="A5" t="s">
        <v>85</v>
      </c>
      <c r="B5">
        <f>(B3+C3+D3)</f>
        <v>1217</v>
      </c>
      <c r="E5">
        <f>(E3+F3+G3)</f>
        <v>632</v>
      </c>
      <c r="H5">
        <f>(H3+I3+J3)</f>
        <v>1259</v>
      </c>
      <c r="K5">
        <f>(K3+L3+M3)</f>
        <v>1240</v>
      </c>
    </row>
    <row r="6" spans="1:13" x14ac:dyDescent="0.3">
      <c r="A6" t="s">
        <v>86</v>
      </c>
      <c r="B6">
        <f>(B5/1440)*100</f>
        <v>84.513888888888886</v>
      </c>
      <c r="E6">
        <f>(E5/1440)*100</f>
        <v>43.888888888888886</v>
      </c>
      <c r="H6">
        <f>(H5/1440)*100</f>
        <v>87.430555555555557</v>
      </c>
      <c r="K6">
        <f>(K5/1440)*100</f>
        <v>86.111111111111114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Manchester 12-17-13</vt:lpstr>
      <vt:lpstr>Dabob 12-17-13</vt:lpstr>
      <vt:lpstr>Fidalgo 12-18-13</vt:lpstr>
      <vt:lpstr>Oyster Bay 12-19-13</vt:lpstr>
      <vt:lpstr>Combined 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Heare</cp:lastModifiedBy>
  <dcterms:created xsi:type="dcterms:W3CDTF">2013-12-30T22:54:01Z</dcterms:created>
  <dcterms:modified xsi:type="dcterms:W3CDTF">2014-01-10T19:41:12Z</dcterms:modified>
</cp:coreProperties>
</file>